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w$\作業用\財政G\経営比較分析表\03 経営比較分析表（R1決算）\04 補佐・総括チェック用データ\09 貝塚市〇\"/>
    </mc:Choice>
  </mc:AlternateContent>
  <workbookProtection workbookAlgorithmName="SHA-512" workbookHashValue="SqfXemu5q2fllLDV8Dp1oxa39JFu1V9Ce/Go/0tctZ9dInBHf9nTQR+IVh/b8FxsgyD8qymb9qpdLY7g4kLTjg==" workbookSaltValue="/FQC+p8nvnWy9g0/89n15w==" workbookSpinCount="100000" lockStructure="1"/>
  <bookViews>
    <workbookView xWindow="-120" yWindow="-120" windowWidth="20730" windowHeight="111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O6" i="5"/>
  <c r="I10" i="4" s="1"/>
  <c r="N6" i="5"/>
  <c r="M6" i="5"/>
  <c r="AD8" i="4" s="1"/>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E85" i="4"/>
  <c r="BB10" i="4"/>
  <c r="AT10" i="4"/>
  <c r="AL10" i="4"/>
  <c r="W10" i="4"/>
  <c r="P10" i="4"/>
  <c r="B10" i="4"/>
  <c r="BB8" i="4"/>
  <c r="AT8" i="4"/>
  <c r="W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<sst xmlns="http://schemas.openxmlformats.org/spreadsheetml/2006/main" count="228" uniqueCount="112">
  <si>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</si>
  <si>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</si>
  <si>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</si>
  <si>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</si>
  <si>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</si>
  <si>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</si>
  <si>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</si>
  <si>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</si>
  <si>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</si>
  <si>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</si>
  <si>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</si>
  <si>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</si>
  <si>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</si>
  <si>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</si>
  <si>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</si>
  <si>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</si>
  <si>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</si>
  <si>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</si>
  <si>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</si>
  <si>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</si>
  <si>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</si>
  <si>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</si>
  <si>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</si>
  <si>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</si>
  <si>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</si>
  <si>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</si>
  <si>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</si>
  <si>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</si>
  <si>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</si>
  <si>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</si>
  <si>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</si>
  <si>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</si>
  <si>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</si>
  <si>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</si>
  <si>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</si>
  <si>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</si>
  <si>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</si>
  <si>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</si>
  <si>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</si>
  <si>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</si>
  <si>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</si>
  <si>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</si>
  <si>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</si>
  <si>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</si>
  <si>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</si>
  <si>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</si>
  <si>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</si>
  <si>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</si>
  <si>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</si>
  <si>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</si>
  <si>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</si>
  <si>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</si>
  <si>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</si>
  <si>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</si>
  <si>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</si>
  <si>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</si>
  <si>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</si>
  <si>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</si>
  <si>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</si>
  <si>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</si>
  <si>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</si>
  <si>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</si>
  <si>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</si>
  <si>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</si>
  <si>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</si>
  <si>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</si>
  <si>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</si>
  <si>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</si>
  <si>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</si>
  <si>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</si>
  <si>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</si>
  <si>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</si>
  <si>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</si>
  <si>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</si>
  <si>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</si>
  <si>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</si>
  <si>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</si>
  <si>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</si>
  <si>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</si>
  <si>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</si>
  <si>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</si>
  <si>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</si>
  <si>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</si>
  <si>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</si>
  <si>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</si>
  <si>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</si>
  <si>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</si>
  <si>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</si>
  <si>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</si>
  <si>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</si>
  <si>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</si>
  <si>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</si>
  <si>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貝塚市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</si>
  <si>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</si>
  <si>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</si>
  <si>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</si>
  <si>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</si>
  <si>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</si>
  <si>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</si>
  <si>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</si>
  <si>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</si>
  <si>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</si>
  <si>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</si>
  <si>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</si>
  <si>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</si>
  <si>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</si>
  <si>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</si>
  <si>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</si>
  <si>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</si>
  <si>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累積欠損金比率は発生しておらず、一定良好な状態を保っていたが、経常収支比率、料金回収率においては、節水型家庭用機器の普及などによる給水収益の減少傾向の影響などに加え、浄水場更新に伴う減価償却費の増加等があり、類似団体平均値を下回る状況となっている。
　企業債残高対給水収益比率については、平成29年度に浄水場更新のため多額の企業債を借り入れたことから急増しているが、高金利の企業債の繰上償還を実施するなど残高の軽減に取り組んできたことから、類似団体平均値に比較して低い水準を保っている。
　こういった状況の中で、自己水と大阪広域水道企業団からの受水のバランスを保ちながら施設の有効活用に努めており、施設利用率及び有収率は、類似団体平均値に比較して高い水準を保っている。</t>
    <phoneticPr fontId="4"/>
  </si>
  <si>
    <t>　平成14年度以降では実質的な水道料金の改定はしておらず、安定した経営を継続してきたところであるが、平成29年度に浄水場更新事業などの大きな投資事業に多額の費用を要したことや、給水収益が減少傾向にある中で、経営状況は厳しい局面を迎えている。今後更なる業務改善や料金改定も含めた検討が必要となってくる。施設については、浄水場の更新により経営的に有利な自己水を維持しようとしており、また、管路についても最新の材料を導入するなど老朽化対策等を実施していく。
　今後は、水道ビジョン、経営戦略やアセットマネジメントを活用し、適正な料金の検討や計画的な施設の更新に取り組んでいく予定である。</t>
    <phoneticPr fontId="4"/>
  </si>
  <si>
    <r>
      <t>　有形固定資産減価償却率を見ると、施設の更新等の必要度合いは平成27年度まで類似団体平均値を上回っていたが、浄水場の更新事業の結果、平成28年度から類似団体平均値を下回っている。
　管路については、優先順位などを勘案しながら老朽管布設替工事を実施しており、</t>
    </r>
    <r>
      <rPr>
        <sz val="11"/>
        <rFont val="ＭＳ ゴシック"/>
        <family val="3"/>
        <charset val="128"/>
      </rPr>
      <t>令和元年度の</t>
    </r>
    <r>
      <rPr>
        <sz val="11"/>
        <color theme="1"/>
        <rFont val="ＭＳ ゴシック"/>
        <family val="3"/>
        <charset val="128"/>
      </rPr>
      <t>管路更新率は平成30年度より上昇し、類似団体平均値をわずかに上回っている。しかし、更新が必要な老朽管は増加傾向にあり、管路経年化率が類似団体平均値に比較して高い水準となっている。</t>
    </r>
    <rPh sb="128" eb="130">
      <t>レイワ</t>
    </rPh>
    <rPh sb="130" eb="132">
      <t>ガンネン</t>
    </rPh>
    <rPh sb="132" eb="133">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</si>
</sst>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0.67</c:v>
                </c:pt>
                <c:pt idx="1">
                  <c:v>0.87</c:v>
                </c:pt>
                <c:pt idx="2">
                  <c:v>1.05</c:v>
                </c:pt>
                <c:pt idx="3">
                  <c:v>0.66</c:v>
                </c:pt>
                <c:pt idx="4">
                  <c:v>0.76</c:v>
                </c:pt>
              </c:numCache>
            </c:numRef>
          </c:val>
          <c:extLst>
            <c:ext xmlns:c16="http://schemas.microsoft.com/office/drawing/2014/chart" uri="{C3380CC4-5D6E-409C-BE32-E72D297353CC}">
              <c16:uniqueId val="{00000000-5B88-4994-9503-368D0F53A8B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5B88-4994-9503-368D0F53A8B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77.31</c:v>
                </c:pt>
                <c:pt idx="1">
                  <c:v>76.239999999999995</c:v>
                </c:pt>
                <c:pt idx="2">
                  <c:v>74.77</c:v>
                </c:pt>
                <c:pt idx="3">
                  <c:v>73.92</c:v>
                </c:pt>
                <c:pt idx="4">
                  <c:v>73.86</c:v>
                </c:pt>
              </c:numCache>
            </c:numRef>
          </c:val>
          <c:extLst>
            <c:ext xmlns:c16="http://schemas.microsoft.com/office/drawing/2014/chart" uri="{C3380CC4-5D6E-409C-BE32-E72D297353CC}">
              <c16:uniqueId val="{00000000-BACE-4B3A-B8EF-00006883B21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BACE-4B3A-B8EF-00006883B21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94.71</c:v>
                </c:pt>
                <c:pt idx="1">
                  <c:v>95.78</c:v>
                </c:pt>
                <c:pt idx="2">
                  <c:v>96.73</c:v>
                </c:pt>
                <c:pt idx="3">
                  <c:v>96.37</c:v>
                </c:pt>
                <c:pt idx="4">
                  <c:v>95.65</c:v>
                </c:pt>
              </c:numCache>
            </c:numRef>
          </c:val>
          <c:extLst>
            <c:ext xmlns:c16="http://schemas.microsoft.com/office/drawing/2014/chart" uri="{C3380CC4-5D6E-409C-BE32-E72D297353CC}">
              <c16:uniqueId val="{00000000-1CF2-4E4F-BE72-43F12F9DF4B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1CF2-4E4F-BE72-43F12F9DF4B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110.88</c:v>
                </c:pt>
                <c:pt idx="1">
                  <c:v>107.92</c:v>
                </c:pt>
                <c:pt idx="2">
                  <c:v>100.62</c:v>
                </c:pt>
                <c:pt idx="3">
                  <c:v>101.34</c:v>
                </c:pt>
                <c:pt idx="4">
                  <c:v>102.39</c:v>
                </c:pt>
              </c:numCache>
            </c:numRef>
          </c:val>
          <c:extLst>
            <c:ext xmlns:c16="http://schemas.microsoft.com/office/drawing/2014/chart" uri="{C3380CC4-5D6E-409C-BE32-E72D297353CC}">
              <c16:uniqueId val="{00000000-94FF-4F25-A7C3-DD264865C19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94FF-4F25-A7C3-DD264865C19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50.37</c:v>
                </c:pt>
                <c:pt idx="1">
                  <c:v>44.39</c:v>
                </c:pt>
                <c:pt idx="2">
                  <c:v>42.56</c:v>
                </c:pt>
                <c:pt idx="3">
                  <c:v>43.87</c:v>
                </c:pt>
                <c:pt idx="4">
                  <c:v>45.14</c:v>
                </c:pt>
              </c:numCache>
            </c:numRef>
          </c:val>
          <c:extLst>
            <c:ext xmlns:c16="http://schemas.microsoft.com/office/drawing/2014/chart" uri="{C3380CC4-5D6E-409C-BE32-E72D297353CC}">
              <c16:uniqueId val="{00000000-5357-41B1-8522-DDD22CEFD27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5357-41B1-8522-DDD22CEFD27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27.79</c:v>
                </c:pt>
                <c:pt idx="1">
                  <c:v>27.45</c:v>
                </c:pt>
                <c:pt idx="2">
                  <c:v>22.61</c:v>
                </c:pt>
                <c:pt idx="3">
                  <c:v>22.82</c:v>
                </c:pt>
                <c:pt idx="4">
                  <c:v>22.93</c:v>
                </c:pt>
              </c:numCache>
            </c:numRef>
          </c:val>
          <c:extLst>
            <c:ext xmlns:c16="http://schemas.microsoft.com/office/drawing/2014/chart" uri="{C3380CC4-5D6E-409C-BE32-E72D297353CC}">
              <c16:uniqueId val="{00000000-1C64-42AA-9F58-41690141398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1C64-42AA-9F58-41690141398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93-4862-8006-61D81CF44BC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F393-4862-8006-61D81CF44BC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544.04999999999995</c:v>
                </c:pt>
                <c:pt idx="1">
                  <c:v>425.11</c:v>
                </c:pt>
                <c:pt idx="2">
                  <c:v>279.77999999999997</c:v>
                </c:pt>
                <c:pt idx="3">
                  <c:v>477.03</c:v>
                </c:pt>
                <c:pt idx="4">
                  <c:v>511.78</c:v>
                </c:pt>
              </c:numCache>
            </c:numRef>
          </c:val>
          <c:extLst>
            <c:ext xmlns:c16="http://schemas.microsoft.com/office/drawing/2014/chart" uri="{C3380CC4-5D6E-409C-BE32-E72D297353CC}">
              <c16:uniqueId val="{00000000-B66B-4064-A9AE-722A9614AB9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B66B-4064-A9AE-722A9614AB9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168.7</c:v>
                </c:pt>
                <c:pt idx="1">
                  <c:v>186.74</c:v>
                </c:pt>
                <c:pt idx="2">
                  <c:v>272.2</c:v>
                </c:pt>
                <c:pt idx="3">
                  <c:v>277.02999999999997</c:v>
                </c:pt>
                <c:pt idx="4">
                  <c:v>277.05</c:v>
                </c:pt>
              </c:numCache>
            </c:numRef>
          </c:val>
          <c:extLst>
            <c:ext xmlns:c16="http://schemas.microsoft.com/office/drawing/2014/chart" uri="{C3380CC4-5D6E-409C-BE32-E72D297353CC}">
              <c16:uniqueId val="{00000000-AC48-4170-9D2D-DA32A847016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AC48-4170-9D2D-DA32A847016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104.23</c:v>
                </c:pt>
                <c:pt idx="1">
                  <c:v>102.01</c:v>
                </c:pt>
                <c:pt idx="2">
                  <c:v>92.52</c:v>
                </c:pt>
                <c:pt idx="3">
                  <c:v>94.32</c:v>
                </c:pt>
                <c:pt idx="4">
                  <c:v>96.16</c:v>
                </c:pt>
              </c:numCache>
            </c:numRef>
          </c:val>
          <c:extLst>
            <c:ext xmlns:c16="http://schemas.microsoft.com/office/drawing/2014/chart" uri="{C3380CC4-5D6E-409C-BE32-E72D297353CC}">
              <c16:uniqueId val="{00000000-5B72-42AC-B1EB-926E43BAC6B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5B72-42AC-B1EB-926E43BAC6B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145.4</c:v>
                </c:pt>
                <c:pt idx="1">
                  <c:v>148.32</c:v>
                </c:pt>
                <c:pt idx="2">
                  <c:v>162.07</c:v>
                </c:pt>
                <c:pt idx="3">
                  <c:v>158.97</c:v>
                </c:pt>
                <c:pt idx="4">
                  <c:v>156.04</c:v>
                </c:pt>
              </c:numCache>
            </c:numRef>
          </c:val>
          <c:extLst>
            <c:ext xmlns:c16="http://schemas.microsoft.com/office/drawing/2014/chart" uri="{C3380CC4-5D6E-409C-BE32-E72D297353CC}">
              <c16:uniqueId val="{00000000-B87D-45C9-9E78-A1E7F74F9CE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B87D-45C9-9E78-A1E7F74F9CE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大阪府　貝塚市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86276</v>
      </c>
      <c r="AM8" s="71"/>
      <c r="AN8" s="71"/>
      <c r="AO8" s="71"/>
      <c r="AP8" s="71"/>
      <c r="AQ8" s="71"/>
      <c r="AR8" s="71"/>
      <c r="AS8" s="71"/>
      <c r="AT8" s="67">
        <f>データ!$S$6</f>
        <v>43.93</v>
      </c>
      <c r="AU8" s="68"/>
      <c r="AV8" s="68"/>
      <c r="AW8" s="68"/>
      <c r="AX8" s="68"/>
      <c r="AY8" s="68"/>
      <c r="AZ8" s="68"/>
      <c r="BA8" s="68"/>
      <c r="BB8" s="70">
        <f>データ!$T$6</f>
        <v>1963.94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72.680000000000007</v>
      </c>
      <c r="J10" s="68"/>
      <c r="K10" s="68"/>
      <c r="L10" s="68"/>
      <c r="M10" s="68"/>
      <c r="N10" s="68"/>
      <c r="O10" s="69"/>
      <c r="P10" s="70">
        <f>データ!$P$6</f>
        <v>100</v>
      </c>
      <c r="Q10" s="70"/>
      <c r="R10" s="70"/>
      <c r="S10" s="70"/>
      <c r="T10" s="70"/>
      <c r="U10" s="70"/>
      <c r="V10" s="70"/>
      <c r="W10" s="71">
        <f>データ!$Q$6</f>
        <v>2409</v>
      </c>
      <c r="X10" s="71"/>
      <c r="Y10" s="71"/>
      <c r="Z10" s="71"/>
      <c r="AA10" s="71"/>
      <c r="AB10" s="71"/>
      <c r="AC10" s="71"/>
      <c r="AD10" s="2"/>
      <c r="AE10" s="2"/>
      <c r="AF10" s="2"/>
      <c r="AG10" s="2"/>
      <c r="AH10" s="4"/>
      <c r="AI10" s="4"/>
      <c r="AJ10" s="4"/>
      <c r="AK10" s="4"/>
      <c r="AL10" s="71">
        <f>データ!$U$6</f>
        <v>85935</v>
      </c>
      <c r="AM10" s="71"/>
      <c r="AN10" s="71"/>
      <c r="AO10" s="71"/>
      <c r="AP10" s="71"/>
      <c r="AQ10" s="71"/>
      <c r="AR10" s="71"/>
      <c r="AS10" s="71"/>
      <c r="AT10" s="67">
        <f>データ!$V$6</f>
        <v>25.9</v>
      </c>
      <c r="AU10" s="68"/>
      <c r="AV10" s="68"/>
      <c r="AW10" s="68"/>
      <c r="AX10" s="68"/>
      <c r="AY10" s="68"/>
      <c r="AZ10" s="68"/>
      <c r="BA10" s="68"/>
      <c r="BB10" s="70">
        <f>データ!$W$6</f>
        <v>3317.95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109</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cTh7NDIFze+EbcV9YzVarv+DKd31yEnqeqwAw9wZur4o7D8S4gRV/GTpD9mUpwK1Mwh17rRZhYHaqJle4/4m/w==" saltValue="hpkP0sBE/pquYvHk8J3Ac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272086</v>
      </c>
      <c r="D6" s="34">
        <f t="shared" si="3"/>
        <v>46</v>
      </c>
      <c r="E6" s="34">
        <f t="shared" si="3"/>
        <v>1</v>
      </c>
      <c r="F6" s="34">
        <f t="shared" si="3"/>
        <v>0</v>
      </c>
      <c r="G6" s="34">
        <f t="shared" si="3"/>
        <v>1</v>
      </c>
      <c r="H6" s="34" t="str">
        <f t="shared" si="3"/>
        <v>大阪府　貝塚市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72.680000000000007</v>
      </c>
      <c r="P6" s="35">
        <f t="shared" si="3"/>
        <v>100</v>
      </c>
      <c r="Q6" s="35">
        <f t="shared" si="3"/>
        <v>2409</v>
      </c>
      <c r="R6" s="35">
        <f t="shared" si="3"/>
        <v>86276</v>
      </c>
      <c r="S6" s="35">
        <f t="shared" si="3"/>
        <v>43.93</v>
      </c>
      <c r="T6" s="35">
        <f t="shared" si="3"/>
        <v>1963.94</v>
      </c>
      <c r="U6" s="35">
        <f t="shared" si="3"/>
        <v>85935</v>
      </c>
      <c r="V6" s="35">
        <f t="shared" si="3"/>
        <v>25.9</v>
      </c>
      <c r="W6" s="35">
        <f t="shared" si="3"/>
        <v>3317.95</v>
      </c>
      <c r="X6" s="36">
        <f>IF(X7="",NA(),X7)</f>
        <v>110.88</v>
      </c>
      <c r="Y6" s="36">
        <f t="shared" ref="Y6:AG6" si="4">IF(Y7="",NA(),Y7)</f>
        <v>107.92</v>
      </c>
      <c r="Z6" s="36">
        <f t="shared" si="4"/>
        <v>100.62</v>
      </c>
      <c r="AA6" s="36">
        <f t="shared" si="4"/>
        <v>101.34</v>
      </c>
      <c r="AB6" s="36">
        <f t="shared" si="4"/>
        <v>102.39</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544.04999999999995</v>
      </c>
      <c r="AU6" s="36">
        <f t="shared" ref="AU6:BC6" si="6">IF(AU7="",NA(),AU7)</f>
        <v>425.11</v>
      </c>
      <c r="AV6" s="36">
        <f t="shared" si="6"/>
        <v>279.77999999999997</v>
      </c>
      <c r="AW6" s="36">
        <f t="shared" si="6"/>
        <v>477.03</v>
      </c>
      <c r="AX6" s="36">
        <f t="shared" si="6"/>
        <v>511.78</v>
      </c>
      <c r="AY6" s="36">
        <f t="shared" si="6"/>
        <v>346.59</v>
      </c>
      <c r="AZ6" s="36">
        <f t="shared" si="6"/>
        <v>357.82</v>
      </c>
      <c r="BA6" s="36">
        <f t="shared" si="6"/>
        <v>355.5</v>
      </c>
      <c r="BB6" s="36">
        <f t="shared" si="6"/>
        <v>349.83</v>
      </c>
      <c r="BC6" s="36">
        <f t="shared" si="6"/>
        <v>360.86</v>
      </c>
      <c r="BD6" s="35" t="str">
        <f>IF(BD7="","",IF(BD7="-","【-】","【"&amp;SUBSTITUTE(TEXT(BD7,"#,##0.00"),"-","△")&amp;"】"))</f>
        <v>【264.97】</v>
      </c>
      <c r="BE6" s="36">
        <f>IF(BE7="",NA(),BE7)</f>
        <v>168.7</v>
      </c>
      <c r="BF6" s="36">
        <f t="shared" ref="BF6:BN6" si="7">IF(BF7="",NA(),BF7)</f>
        <v>186.74</v>
      </c>
      <c r="BG6" s="36">
        <f t="shared" si="7"/>
        <v>272.2</v>
      </c>
      <c r="BH6" s="36">
        <f t="shared" si="7"/>
        <v>277.02999999999997</v>
      </c>
      <c r="BI6" s="36">
        <f t="shared" si="7"/>
        <v>277.05</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104.23</v>
      </c>
      <c r="BQ6" s="36">
        <f t="shared" ref="BQ6:BY6" si="8">IF(BQ7="",NA(),BQ7)</f>
        <v>102.01</v>
      </c>
      <c r="BR6" s="36">
        <f t="shared" si="8"/>
        <v>92.52</v>
      </c>
      <c r="BS6" s="36">
        <f t="shared" si="8"/>
        <v>94.32</v>
      </c>
      <c r="BT6" s="36">
        <f t="shared" si="8"/>
        <v>96.16</v>
      </c>
      <c r="BU6" s="36">
        <f t="shared" si="8"/>
        <v>105.71</v>
      </c>
      <c r="BV6" s="36">
        <f t="shared" si="8"/>
        <v>106.01</v>
      </c>
      <c r="BW6" s="36">
        <f t="shared" si="8"/>
        <v>104.57</v>
      </c>
      <c r="BX6" s="36">
        <f t="shared" si="8"/>
        <v>103.54</v>
      </c>
      <c r="BY6" s="36">
        <f t="shared" si="8"/>
        <v>103.32</v>
      </c>
      <c r="BZ6" s="35" t="str">
        <f>IF(BZ7="","",IF(BZ7="-","【-】","【"&amp;SUBSTITUTE(TEXT(BZ7,"#,##0.00"),"-","△")&amp;"】"))</f>
        <v>【103.24】</v>
      </c>
      <c r="CA6" s="36">
        <f>IF(CA7="",NA(),CA7)</f>
        <v>145.4</v>
      </c>
      <c r="CB6" s="36">
        <f t="shared" ref="CB6:CJ6" si="9">IF(CB7="",NA(),CB7)</f>
        <v>148.32</v>
      </c>
      <c r="CC6" s="36">
        <f t="shared" si="9"/>
        <v>162.07</v>
      </c>
      <c r="CD6" s="36">
        <f t="shared" si="9"/>
        <v>158.97</v>
      </c>
      <c r="CE6" s="36">
        <f t="shared" si="9"/>
        <v>156.04</v>
      </c>
      <c r="CF6" s="36">
        <f t="shared" si="9"/>
        <v>162.15</v>
      </c>
      <c r="CG6" s="36">
        <f t="shared" si="9"/>
        <v>162.24</v>
      </c>
      <c r="CH6" s="36">
        <f t="shared" si="9"/>
        <v>165.47</v>
      </c>
      <c r="CI6" s="36">
        <f t="shared" si="9"/>
        <v>167.46</v>
      </c>
      <c r="CJ6" s="36">
        <f t="shared" si="9"/>
        <v>168.56</v>
      </c>
      <c r="CK6" s="35" t="str">
        <f>IF(CK7="","",IF(CK7="-","【-】","【"&amp;SUBSTITUTE(TEXT(CK7,"#,##0.00"),"-","△")&amp;"】"))</f>
        <v>【168.38】</v>
      </c>
      <c r="CL6" s="36">
        <f>IF(CL7="",NA(),CL7)</f>
        <v>77.31</v>
      </c>
      <c r="CM6" s="36">
        <f t="shared" ref="CM6:CU6" si="10">IF(CM7="",NA(),CM7)</f>
        <v>76.239999999999995</v>
      </c>
      <c r="CN6" s="36">
        <f t="shared" si="10"/>
        <v>74.77</v>
      </c>
      <c r="CO6" s="36">
        <f t="shared" si="10"/>
        <v>73.92</v>
      </c>
      <c r="CP6" s="36">
        <f t="shared" si="10"/>
        <v>73.86</v>
      </c>
      <c r="CQ6" s="36">
        <f t="shared" si="10"/>
        <v>59.34</v>
      </c>
      <c r="CR6" s="36">
        <f t="shared" si="10"/>
        <v>59.11</v>
      </c>
      <c r="CS6" s="36">
        <f t="shared" si="10"/>
        <v>59.74</v>
      </c>
      <c r="CT6" s="36">
        <f t="shared" si="10"/>
        <v>59.46</v>
      </c>
      <c r="CU6" s="36">
        <f t="shared" si="10"/>
        <v>59.51</v>
      </c>
      <c r="CV6" s="35" t="str">
        <f>IF(CV7="","",IF(CV7="-","【-】","【"&amp;SUBSTITUTE(TEXT(CV7,"#,##0.00"),"-","△")&amp;"】"))</f>
        <v>【60.00】</v>
      </c>
      <c r="CW6" s="36">
        <f>IF(CW7="",NA(),CW7)</f>
        <v>94.71</v>
      </c>
      <c r="CX6" s="36">
        <f t="shared" ref="CX6:DF6" si="11">IF(CX7="",NA(),CX7)</f>
        <v>95.78</v>
      </c>
      <c r="CY6" s="36">
        <f t="shared" si="11"/>
        <v>96.73</v>
      </c>
      <c r="CZ6" s="36">
        <f t="shared" si="11"/>
        <v>96.37</v>
      </c>
      <c r="DA6" s="36">
        <f t="shared" si="11"/>
        <v>95.65</v>
      </c>
      <c r="DB6" s="36">
        <f t="shared" si="11"/>
        <v>87.74</v>
      </c>
      <c r="DC6" s="36">
        <f t="shared" si="11"/>
        <v>87.91</v>
      </c>
      <c r="DD6" s="36">
        <f t="shared" si="11"/>
        <v>87.28</v>
      </c>
      <c r="DE6" s="36">
        <f t="shared" si="11"/>
        <v>87.41</v>
      </c>
      <c r="DF6" s="36">
        <f t="shared" si="11"/>
        <v>87.08</v>
      </c>
      <c r="DG6" s="35" t="str">
        <f>IF(DG7="","",IF(DG7="-","【-】","【"&amp;SUBSTITUTE(TEXT(DG7,"#,##0.00"),"-","△")&amp;"】"))</f>
        <v>【89.80】</v>
      </c>
      <c r="DH6" s="36">
        <f>IF(DH7="",NA(),DH7)</f>
        <v>50.37</v>
      </c>
      <c r="DI6" s="36">
        <f t="shared" ref="DI6:DQ6" si="12">IF(DI7="",NA(),DI7)</f>
        <v>44.39</v>
      </c>
      <c r="DJ6" s="36">
        <f t="shared" si="12"/>
        <v>42.56</v>
      </c>
      <c r="DK6" s="36">
        <f t="shared" si="12"/>
        <v>43.87</v>
      </c>
      <c r="DL6" s="36">
        <f t="shared" si="12"/>
        <v>45.14</v>
      </c>
      <c r="DM6" s="36">
        <f t="shared" si="12"/>
        <v>46.27</v>
      </c>
      <c r="DN6" s="36">
        <f t="shared" si="12"/>
        <v>46.88</v>
      </c>
      <c r="DO6" s="36">
        <f t="shared" si="12"/>
        <v>46.94</v>
      </c>
      <c r="DP6" s="36">
        <f t="shared" si="12"/>
        <v>47.62</v>
      </c>
      <c r="DQ6" s="36">
        <f t="shared" si="12"/>
        <v>48.55</v>
      </c>
      <c r="DR6" s="35" t="str">
        <f>IF(DR7="","",IF(DR7="-","【-】","【"&amp;SUBSTITUTE(TEXT(DR7,"#,##0.00"),"-","△")&amp;"】"))</f>
        <v>【49.59】</v>
      </c>
      <c r="DS6" s="36">
        <f>IF(DS7="",NA(),DS7)</f>
        <v>27.79</v>
      </c>
      <c r="DT6" s="36">
        <f t="shared" ref="DT6:EB6" si="13">IF(DT7="",NA(),DT7)</f>
        <v>27.45</v>
      </c>
      <c r="DU6" s="36">
        <f t="shared" si="13"/>
        <v>22.61</v>
      </c>
      <c r="DV6" s="36">
        <f t="shared" si="13"/>
        <v>22.82</v>
      </c>
      <c r="DW6" s="36">
        <f t="shared" si="13"/>
        <v>22.93</v>
      </c>
      <c r="DX6" s="36">
        <f t="shared" si="13"/>
        <v>10.93</v>
      </c>
      <c r="DY6" s="36">
        <f t="shared" si="13"/>
        <v>13.39</v>
      </c>
      <c r="DZ6" s="36">
        <f t="shared" si="13"/>
        <v>14.48</v>
      </c>
      <c r="EA6" s="36">
        <f t="shared" si="13"/>
        <v>16.27</v>
      </c>
      <c r="EB6" s="36">
        <f t="shared" si="13"/>
        <v>17.11</v>
      </c>
      <c r="EC6" s="35" t="str">
        <f>IF(EC7="","",IF(EC7="-","【-】","【"&amp;SUBSTITUTE(TEXT(EC7,"#,##0.00"),"-","△")&amp;"】"))</f>
        <v>【19.44】</v>
      </c>
      <c r="ED6" s="36">
        <f>IF(ED7="",NA(),ED7)</f>
        <v>0.67</v>
      </c>
      <c r="EE6" s="36">
        <f t="shared" ref="EE6:EM6" si="14">IF(EE7="",NA(),EE7)</f>
        <v>0.87</v>
      </c>
      <c r="EF6" s="36">
        <f t="shared" si="14"/>
        <v>1.05</v>
      </c>
      <c r="EG6" s="36">
        <f t="shared" si="14"/>
        <v>0.66</v>
      </c>
      <c r="EH6" s="36">
        <f t="shared" si="14"/>
        <v>0.76</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272086</v>
      </c>
      <c r="D7" s="38">
        <v>46</v>
      </c>
      <c r="E7" s="38">
        <v>1</v>
      </c>
      <c r="F7" s="38">
        <v>0</v>
      </c>
      <c r="G7" s="38">
        <v>1</v>
      </c>
      <c r="H7" s="38" t="s">
        <v>92</v>
      </c>
      <c r="I7" s="38" t="s">
        <v>93</v>
      </c>
      <c r="J7" s="38" t="s">
        <v>94</v>
      </c>
      <c r="K7" s="38" t="s">
        <v>95</v>
      </c>
      <c r="L7" s="38" t="s">
        <v>96</v>
      </c>
      <c r="M7" s="38" t="s">
        <v>97</v>
      </c>
      <c r="N7" s="39" t="s">
        <v>98</v>
      </c>
      <c r="O7" s="39">
        <v>72.680000000000007</v>
      </c>
      <c r="P7" s="39">
        <v>100</v>
      </c>
      <c r="Q7" s="39">
        <v>2409</v>
      </c>
      <c r="R7" s="39">
        <v>86276</v>
      </c>
      <c r="S7" s="39">
        <v>43.93</v>
      </c>
      <c r="T7" s="39">
        <v>1963.94</v>
      </c>
      <c r="U7" s="39">
        <v>85935</v>
      </c>
      <c r="V7" s="39">
        <v>25.9</v>
      </c>
      <c r="W7" s="39">
        <v>3317.95</v>
      </c>
      <c r="X7" s="39">
        <v>110.88</v>
      </c>
      <c r="Y7" s="39">
        <v>107.92</v>
      </c>
      <c r="Z7" s="39">
        <v>100.62</v>
      </c>
      <c r="AA7" s="39">
        <v>101.34</v>
      </c>
      <c r="AB7" s="39">
        <v>102.39</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544.04999999999995</v>
      </c>
      <c r="AU7" s="39">
        <v>425.11</v>
      </c>
      <c r="AV7" s="39">
        <v>279.77999999999997</v>
      </c>
      <c r="AW7" s="39">
        <v>477.03</v>
      </c>
      <c r="AX7" s="39">
        <v>511.78</v>
      </c>
      <c r="AY7" s="39">
        <v>346.59</v>
      </c>
      <c r="AZ7" s="39">
        <v>357.82</v>
      </c>
      <c r="BA7" s="39">
        <v>355.5</v>
      </c>
      <c r="BB7" s="39">
        <v>349.83</v>
      </c>
      <c r="BC7" s="39">
        <v>360.86</v>
      </c>
      <c r="BD7" s="39">
        <v>264.97000000000003</v>
      </c>
      <c r="BE7" s="39">
        <v>168.7</v>
      </c>
      <c r="BF7" s="39">
        <v>186.74</v>
      </c>
      <c r="BG7" s="39">
        <v>272.2</v>
      </c>
      <c r="BH7" s="39">
        <v>277.02999999999997</v>
      </c>
      <c r="BI7" s="39">
        <v>277.05</v>
      </c>
      <c r="BJ7" s="39">
        <v>312.02999999999997</v>
      </c>
      <c r="BK7" s="39">
        <v>307.45999999999998</v>
      </c>
      <c r="BL7" s="39">
        <v>312.58</v>
      </c>
      <c r="BM7" s="39">
        <v>314.87</v>
      </c>
      <c r="BN7" s="39">
        <v>309.27999999999997</v>
      </c>
      <c r="BO7" s="39">
        <v>266.61</v>
      </c>
      <c r="BP7" s="39">
        <v>104.23</v>
      </c>
      <c r="BQ7" s="39">
        <v>102.01</v>
      </c>
      <c r="BR7" s="39">
        <v>92.52</v>
      </c>
      <c r="BS7" s="39">
        <v>94.32</v>
      </c>
      <c r="BT7" s="39">
        <v>96.16</v>
      </c>
      <c r="BU7" s="39">
        <v>105.71</v>
      </c>
      <c r="BV7" s="39">
        <v>106.01</v>
      </c>
      <c r="BW7" s="39">
        <v>104.57</v>
      </c>
      <c r="BX7" s="39">
        <v>103.54</v>
      </c>
      <c r="BY7" s="39">
        <v>103.32</v>
      </c>
      <c r="BZ7" s="39">
        <v>103.24</v>
      </c>
      <c r="CA7" s="39">
        <v>145.4</v>
      </c>
      <c r="CB7" s="39">
        <v>148.32</v>
      </c>
      <c r="CC7" s="39">
        <v>162.07</v>
      </c>
      <c r="CD7" s="39">
        <v>158.97</v>
      </c>
      <c r="CE7" s="39">
        <v>156.04</v>
      </c>
      <c r="CF7" s="39">
        <v>162.15</v>
      </c>
      <c r="CG7" s="39">
        <v>162.24</v>
      </c>
      <c r="CH7" s="39">
        <v>165.47</v>
      </c>
      <c r="CI7" s="39">
        <v>167.46</v>
      </c>
      <c r="CJ7" s="39">
        <v>168.56</v>
      </c>
      <c r="CK7" s="39">
        <v>168.38</v>
      </c>
      <c r="CL7" s="39">
        <v>77.31</v>
      </c>
      <c r="CM7" s="39">
        <v>76.239999999999995</v>
      </c>
      <c r="CN7" s="39">
        <v>74.77</v>
      </c>
      <c r="CO7" s="39">
        <v>73.92</v>
      </c>
      <c r="CP7" s="39">
        <v>73.86</v>
      </c>
      <c r="CQ7" s="39">
        <v>59.34</v>
      </c>
      <c r="CR7" s="39">
        <v>59.11</v>
      </c>
      <c r="CS7" s="39">
        <v>59.74</v>
      </c>
      <c r="CT7" s="39">
        <v>59.46</v>
      </c>
      <c r="CU7" s="39">
        <v>59.51</v>
      </c>
      <c r="CV7" s="39">
        <v>60</v>
      </c>
      <c r="CW7" s="39">
        <v>94.71</v>
      </c>
      <c r="CX7" s="39">
        <v>95.78</v>
      </c>
      <c r="CY7" s="39">
        <v>96.73</v>
      </c>
      <c r="CZ7" s="39">
        <v>96.37</v>
      </c>
      <c r="DA7" s="39">
        <v>95.65</v>
      </c>
      <c r="DB7" s="39">
        <v>87.74</v>
      </c>
      <c r="DC7" s="39">
        <v>87.91</v>
      </c>
      <c r="DD7" s="39">
        <v>87.28</v>
      </c>
      <c r="DE7" s="39">
        <v>87.41</v>
      </c>
      <c r="DF7" s="39">
        <v>87.08</v>
      </c>
      <c r="DG7" s="39">
        <v>89.8</v>
      </c>
      <c r="DH7" s="39">
        <v>50.37</v>
      </c>
      <c r="DI7" s="39">
        <v>44.39</v>
      </c>
      <c r="DJ7" s="39">
        <v>42.56</v>
      </c>
      <c r="DK7" s="39">
        <v>43.87</v>
      </c>
      <c r="DL7" s="39">
        <v>45.14</v>
      </c>
      <c r="DM7" s="39">
        <v>46.27</v>
      </c>
      <c r="DN7" s="39">
        <v>46.88</v>
      </c>
      <c r="DO7" s="39">
        <v>46.94</v>
      </c>
      <c r="DP7" s="39">
        <v>47.62</v>
      </c>
      <c r="DQ7" s="39">
        <v>48.55</v>
      </c>
      <c r="DR7" s="39">
        <v>49.59</v>
      </c>
      <c r="DS7" s="39">
        <v>27.79</v>
      </c>
      <c r="DT7" s="39">
        <v>27.45</v>
      </c>
      <c r="DU7" s="39">
        <v>22.61</v>
      </c>
      <c r="DV7" s="39">
        <v>22.82</v>
      </c>
      <c r="DW7" s="39">
        <v>22.93</v>
      </c>
      <c r="DX7" s="39">
        <v>10.93</v>
      </c>
      <c r="DY7" s="39">
        <v>13.39</v>
      </c>
      <c r="DZ7" s="39">
        <v>14.48</v>
      </c>
      <c r="EA7" s="39">
        <v>16.27</v>
      </c>
      <c r="EB7" s="39">
        <v>17.11</v>
      </c>
      <c r="EC7" s="39">
        <v>19.440000000000001</v>
      </c>
      <c r="ED7" s="39">
        <v>0.67</v>
      </c>
      <c r="EE7" s="39">
        <v>0.87</v>
      </c>
      <c r="EF7" s="39">
        <v>1.05</v>
      </c>
      <c r="EG7" s="39">
        <v>0.66</v>
      </c>
      <c r="EH7" s="39">
        <v>0.76</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