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/>
  <xr:revisionPtr revIDLastSave="0" documentId="8_{A91E7C93-25CC-4087-B6CF-A1143F4E54D0}" xr6:coauthVersionLast="47" xr6:coauthVersionMax="47" xr10:uidLastSave="{00000000-0000-0000-0000-000000000000}"/>
  <bookViews>
    <workbookView xWindow="-120" yWindow="-120" windowWidth="24240" windowHeight="13020" tabRatio="466" activeTab="1"/>
  </bookViews>
  <sheets>
    <sheet name="設計鑑 " sheetId="74" r:id="rId1"/>
    <sheet name="内訳書" sheetId="56" r:id="rId2"/>
    <sheet name="代価表" sheetId="73" r:id="rId3"/>
  </sheets>
  <definedNames>
    <definedName name="_xlnm.Print_Area" localSheetId="2">代価表!$A$1:$R$45</definedName>
    <definedName name="_xlnm.Print_Area" localSheetId="1">内訳書!$A$1:$M$52</definedName>
    <definedName name="_xlnm.Print_Area">#REF!</definedName>
    <definedName name="基本項目">#REF!</definedName>
    <definedName name="撮影運航速度">#REF!</definedName>
    <definedName name="撮影速度">#REF!</definedName>
    <definedName name="上昇下降">#REF!</definedName>
    <definedName name="台帳地目のカウントリスト">#REF!</definedName>
    <definedName name="非課税地集計">#REF!</definedName>
    <definedName name="非課税地集計_so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74" l="1"/>
  <c r="G19" i="56"/>
  <c r="G20" i="56"/>
  <c r="A29" i="56"/>
  <c r="A5" i="73"/>
  <c r="D6" i="73"/>
  <c r="K6" i="73"/>
  <c r="E6" i="73"/>
  <c r="F6" i="73"/>
  <c r="G6" i="73"/>
  <c r="H6" i="73"/>
  <c r="I6" i="73"/>
  <c r="J6" i="73"/>
  <c r="A7" i="73"/>
  <c r="D8" i="73"/>
  <c r="E8" i="73"/>
  <c r="F8" i="73"/>
  <c r="G8" i="73"/>
  <c r="H8" i="73"/>
  <c r="I8" i="73"/>
  <c r="J8" i="73"/>
  <c r="K8" i="73"/>
  <c r="O8" i="73"/>
  <c r="P8" i="73"/>
  <c r="Q8" i="73"/>
  <c r="H8" i="56"/>
  <c r="I8" i="56"/>
  <c r="A9" i="73"/>
  <c r="H10" i="73"/>
  <c r="I10" i="73"/>
  <c r="J10" i="73"/>
  <c r="K10" i="73"/>
  <c r="O10" i="73"/>
  <c r="A11" i="73"/>
  <c r="D12" i="73"/>
  <c r="K12" i="73"/>
  <c r="E12" i="73"/>
  <c r="F12" i="73"/>
  <c r="G12" i="73"/>
  <c r="H12" i="73"/>
  <c r="I12" i="73"/>
  <c r="J12" i="73"/>
  <c r="A13" i="73"/>
  <c r="D14" i="73"/>
  <c r="K14" i="73"/>
  <c r="E14" i="73"/>
  <c r="F14" i="73"/>
  <c r="G14" i="73"/>
  <c r="H14" i="73"/>
  <c r="I14" i="73"/>
  <c r="J14" i="73"/>
  <c r="A15" i="73"/>
  <c r="D16" i="73"/>
  <c r="E16" i="73"/>
  <c r="F16" i="73"/>
  <c r="G16" i="73"/>
  <c r="H16" i="73"/>
  <c r="I16" i="73"/>
  <c r="J16" i="73"/>
  <c r="K16" i="73"/>
  <c r="N16" i="73"/>
  <c r="L16" i="73"/>
  <c r="M16" i="73"/>
  <c r="A17" i="73"/>
  <c r="D18" i="73"/>
  <c r="K18" i="73"/>
  <c r="E18" i="73"/>
  <c r="F18" i="73"/>
  <c r="G18" i="73"/>
  <c r="H18" i="73"/>
  <c r="I18" i="73"/>
  <c r="J18" i="73"/>
  <c r="A19" i="73"/>
  <c r="D20" i="73"/>
  <c r="K20" i="73"/>
  <c r="E20" i="73"/>
  <c r="F20" i="73"/>
  <c r="G20" i="73"/>
  <c r="H20" i="73"/>
  <c r="I20" i="73"/>
  <c r="J20" i="73"/>
  <c r="A21" i="73"/>
  <c r="D22" i="73"/>
  <c r="K22" i="73"/>
  <c r="E22" i="73"/>
  <c r="F22" i="73"/>
  <c r="G22" i="73"/>
  <c r="H22" i="73"/>
  <c r="I22" i="73"/>
  <c r="J22" i="73"/>
  <c r="A23" i="73"/>
  <c r="D24" i="73"/>
  <c r="E24" i="73"/>
  <c r="F24" i="73"/>
  <c r="G24" i="73"/>
  <c r="H24" i="73"/>
  <c r="I24" i="73"/>
  <c r="J24" i="73"/>
  <c r="K24" i="73"/>
  <c r="N24" i="73"/>
  <c r="L24" i="73"/>
  <c r="M24" i="73"/>
  <c r="A25" i="73"/>
  <c r="D26" i="73"/>
  <c r="K26" i="73"/>
  <c r="E26" i="73"/>
  <c r="F26" i="73"/>
  <c r="G26" i="73"/>
  <c r="H26" i="73"/>
  <c r="I26" i="73"/>
  <c r="J26" i="73"/>
  <c r="A27" i="73"/>
  <c r="D28" i="73"/>
  <c r="K28" i="73"/>
  <c r="E28" i="73"/>
  <c r="F28" i="73"/>
  <c r="G28" i="73"/>
  <c r="D30" i="73"/>
  <c r="E30" i="73"/>
  <c r="F30" i="73"/>
  <c r="G30" i="73"/>
  <c r="K30" i="73"/>
  <c r="L30" i="73"/>
  <c r="A31" i="73"/>
  <c r="D32" i="73"/>
  <c r="E32" i="73"/>
  <c r="F32" i="73"/>
  <c r="G32" i="73"/>
  <c r="K32" i="73"/>
  <c r="L32" i="73"/>
  <c r="A33" i="73"/>
  <c r="D34" i="73"/>
  <c r="E34" i="73"/>
  <c r="F34" i="73"/>
  <c r="G34" i="73"/>
  <c r="K34" i="73"/>
  <c r="L34" i="73"/>
  <c r="A35" i="73"/>
  <c r="D36" i="73"/>
  <c r="E36" i="73"/>
  <c r="F36" i="73"/>
  <c r="G36" i="73"/>
  <c r="K36" i="73"/>
  <c r="L36" i="73"/>
  <c r="M41" i="73"/>
  <c r="M42" i="73"/>
  <c r="M43" i="73"/>
  <c r="M44" i="73"/>
  <c r="M45" i="73"/>
  <c r="L12" i="73"/>
  <c r="O12" i="73"/>
  <c r="M12" i="73"/>
  <c r="N12" i="73"/>
  <c r="L18" i="73"/>
  <c r="M18" i="73"/>
  <c r="N18" i="73"/>
  <c r="O18" i="73"/>
  <c r="P18" i="73"/>
  <c r="Q18" i="73"/>
  <c r="H13" i="56"/>
  <c r="I13" i="56"/>
  <c r="O6" i="73"/>
  <c r="P6" i="73"/>
  <c r="Q6" i="73"/>
  <c r="H7" i="56"/>
  <c r="I7" i="56"/>
  <c r="L6" i="73"/>
  <c r="M6" i="73"/>
  <c r="N6" i="73"/>
  <c r="L28" i="73"/>
  <c r="M28" i="73"/>
  <c r="N28" i="73"/>
  <c r="O28" i="73"/>
  <c r="P28" i="73"/>
  <c r="Q28" i="73"/>
  <c r="H20" i="56"/>
  <c r="I20" i="56"/>
  <c r="L14" i="73"/>
  <c r="O14" i="73"/>
  <c r="M14" i="73"/>
  <c r="N14" i="73"/>
  <c r="L22" i="73"/>
  <c r="M22" i="73"/>
  <c r="N22" i="73"/>
  <c r="O22" i="73"/>
  <c r="P22" i="73"/>
  <c r="Q22" i="73"/>
  <c r="H17" i="56"/>
  <c r="I17" i="56"/>
  <c r="L26" i="73"/>
  <c r="P26" i="73"/>
  <c r="Q26" i="73"/>
  <c r="H19" i="56"/>
  <c r="I19" i="56"/>
  <c r="M26" i="73"/>
  <c r="N26" i="73"/>
  <c r="O26" i="73"/>
  <c r="L20" i="73"/>
  <c r="M20" i="73"/>
  <c r="N20" i="73"/>
  <c r="O20" i="73"/>
  <c r="P20" i="73"/>
  <c r="Q20" i="73"/>
  <c r="H16" i="56"/>
  <c r="I16" i="56"/>
  <c r="P10" i="73"/>
  <c r="Q10" i="73"/>
  <c r="H9" i="56"/>
  <c r="I9" i="56"/>
  <c r="P30" i="73"/>
  <c r="Q30" i="73"/>
  <c r="H21" i="56"/>
  <c r="I21" i="56"/>
  <c r="O36" i="73"/>
  <c r="O34" i="73"/>
  <c r="O32" i="73"/>
  <c r="O30" i="73"/>
  <c r="N36" i="73"/>
  <c r="N34" i="73"/>
  <c r="N32" i="73"/>
  <c r="N30" i="73"/>
  <c r="P24" i="73"/>
  <c r="Q24" i="73"/>
  <c r="H18" i="56"/>
  <c r="I18" i="56"/>
  <c r="P16" i="73"/>
  <c r="Q16" i="73"/>
  <c r="H12" i="56"/>
  <c r="I12" i="56"/>
  <c r="M36" i="73"/>
  <c r="P36" i="73"/>
  <c r="Q36" i="73"/>
  <c r="H24" i="56"/>
  <c r="I24" i="56"/>
  <c r="M34" i="73"/>
  <c r="P34" i="73"/>
  <c r="Q34" i="73"/>
  <c r="H23" i="56"/>
  <c r="I23" i="56"/>
  <c r="M32" i="73"/>
  <c r="P32" i="73"/>
  <c r="Q32" i="73"/>
  <c r="H22" i="56"/>
  <c r="I22" i="56"/>
  <c r="M30" i="73"/>
  <c r="O24" i="73"/>
  <c r="O16" i="73"/>
  <c r="P14" i="73"/>
  <c r="Q14" i="73"/>
  <c r="H11" i="56"/>
  <c r="I11" i="56"/>
  <c r="P12" i="73"/>
  <c r="Q12" i="73"/>
  <c r="H10" i="56"/>
  <c r="I10" i="56"/>
  <c r="I6" i="56"/>
  <c r="I15" i="56"/>
  <c r="I5" i="56"/>
  <c r="I44" i="56"/>
  <c r="I49" i="56"/>
  <c r="I50" i="56"/>
  <c r="I51" i="56"/>
  <c r="I52" i="56"/>
</calcChain>
</file>

<file path=xl/sharedStrings.xml><?xml version="1.0" encoding="utf-8"?>
<sst xmlns="http://schemas.openxmlformats.org/spreadsheetml/2006/main" count="161" uniqueCount="96">
  <si>
    <t>　</t>
  </si>
  <si>
    <t>単位</t>
  </si>
  <si>
    <t>第</t>
  </si>
  <si>
    <t>規　　格</t>
  </si>
  <si>
    <t>単　　価</t>
  </si>
  <si>
    <t>金　　額</t>
  </si>
  <si>
    <t>　摘　　　　要</t>
  </si>
  <si>
    <t>費　　目</t>
  </si>
  <si>
    <t>合計</t>
  </si>
  <si>
    <t>号　代価表</t>
  </si>
  <si>
    <t>式</t>
    <rPh sb="0" eb="1">
      <t>シキ</t>
    </rPh>
    <phoneticPr fontId="6"/>
  </si>
  <si>
    <t>種　　別</t>
    <rPh sb="0" eb="4">
      <t>シュベツ</t>
    </rPh>
    <phoneticPr fontId="6"/>
  </si>
  <si>
    <t>細　　別</t>
    <rPh sb="0" eb="4">
      <t>サイベツ</t>
    </rPh>
    <phoneticPr fontId="6"/>
  </si>
  <si>
    <t>改め</t>
    <rPh sb="0" eb="1">
      <t>アラタ</t>
    </rPh>
    <phoneticPr fontId="6"/>
  </si>
  <si>
    <t>諸経費</t>
    <rPh sb="0" eb="3">
      <t>ショケイヒ</t>
    </rPh>
    <phoneticPr fontId="6"/>
  </si>
  <si>
    <t>消費税</t>
  </si>
  <si>
    <t>総計</t>
  </si>
  <si>
    <t>内　　　　訳　　　　書</t>
    <phoneticPr fontId="6"/>
  </si>
  <si>
    <t>工　　種</t>
    <phoneticPr fontId="6"/>
  </si>
  <si>
    <t>数　量</t>
    <phoneticPr fontId="6"/>
  </si>
  <si>
    <t>直接費</t>
    <rPh sb="0" eb="2">
      <t>チョクセツ</t>
    </rPh>
    <rPh sb="2" eb="3">
      <t>ヒ</t>
    </rPh>
    <phoneticPr fontId="6"/>
  </si>
  <si>
    <t>【デジタル空中写真撮影】</t>
    <rPh sb="5" eb="7">
      <t>クウチュウ</t>
    </rPh>
    <rPh sb="7" eb="9">
      <t>シャシン</t>
    </rPh>
    <rPh sb="9" eb="11">
      <t>サツエイ</t>
    </rPh>
    <phoneticPr fontId="6"/>
  </si>
  <si>
    <t>業務</t>
    <rPh sb="0" eb="2">
      <t>ギョウム</t>
    </rPh>
    <phoneticPr fontId="6"/>
  </si>
  <si>
    <t>間接費</t>
    <rPh sb="0" eb="2">
      <t>カンセツ</t>
    </rPh>
    <rPh sb="2" eb="3">
      <t>ヒ</t>
    </rPh>
    <phoneticPr fontId="6"/>
  </si>
  <si>
    <t>式</t>
    <phoneticPr fontId="6"/>
  </si>
  <si>
    <t>点</t>
    <rPh sb="0" eb="1">
      <t>テン</t>
    </rPh>
    <phoneticPr fontId="6"/>
  </si>
  <si>
    <t>時間</t>
    <rPh sb="0" eb="2">
      <t>ジカン</t>
    </rPh>
    <phoneticPr fontId="9"/>
  </si>
  <si>
    <t>枚</t>
    <rPh sb="0" eb="1">
      <t>マイ</t>
    </rPh>
    <phoneticPr fontId="9"/>
  </si>
  <si>
    <t>日</t>
    <rPh sb="0" eb="1">
      <t>ニチ</t>
    </rPh>
    <phoneticPr fontId="9"/>
  </si>
  <si>
    <t>枚</t>
    <rPh sb="0" eb="1">
      <t>マイ</t>
    </rPh>
    <phoneticPr fontId="6"/>
  </si>
  <si>
    <t>式</t>
    <rPh sb="0" eb="1">
      <t>シキ</t>
    </rPh>
    <phoneticPr fontId="9"/>
  </si>
  <si>
    <t>直人の%</t>
    <rPh sb="0" eb="1">
      <t>チョク</t>
    </rPh>
    <rPh sb="1" eb="2">
      <t>ジン</t>
    </rPh>
    <phoneticPr fontId="9"/>
  </si>
  <si>
    <t>№</t>
    <phoneticPr fontId="9"/>
  </si>
  <si>
    <t>単価</t>
    <rPh sb="0" eb="2">
      <t>タンカ</t>
    </rPh>
    <phoneticPr fontId="9"/>
  </si>
  <si>
    <t>計</t>
    <rPh sb="0" eb="1">
      <t>ケイ</t>
    </rPh>
    <phoneticPr fontId="9"/>
  </si>
  <si>
    <t>材料費</t>
    <rPh sb="0" eb="3">
      <t>ザイリョウヒ</t>
    </rPh>
    <phoneticPr fontId="9"/>
  </si>
  <si>
    <t>通信運搬費</t>
    <rPh sb="0" eb="2">
      <t>ツウシン</t>
    </rPh>
    <rPh sb="2" eb="4">
      <t>ウンパン</t>
    </rPh>
    <rPh sb="4" eb="5">
      <t>ヒ</t>
    </rPh>
    <phoneticPr fontId="9"/>
  </si>
  <si>
    <t>機械経費</t>
    <rPh sb="0" eb="2">
      <t>キカイ</t>
    </rPh>
    <rPh sb="2" eb="4">
      <t>ケイヒ</t>
    </rPh>
    <phoneticPr fontId="9"/>
  </si>
  <si>
    <t>計(直接人件費)</t>
    <rPh sb="0" eb="1">
      <t>ケイ</t>
    </rPh>
    <rPh sb="2" eb="4">
      <t>チョクセツ</t>
    </rPh>
    <rPh sb="4" eb="7">
      <t>ジンケンヒ</t>
    </rPh>
    <phoneticPr fontId="9"/>
  </si>
  <si>
    <t>助手</t>
    <rPh sb="0" eb="2">
      <t>ジョシュ</t>
    </rPh>
    <phoneticPr fontId="9"/>
  </si>
  <si>
    <t>技師補</t>
    <rPh sb="0" eb="2">
      <t>ギシ</t>
    </rPh>
    <rPh sb="2" eb="3">
      <t>ホ</t>
    </rPh>
    <phoneticPr fontId="9"/>
  </si>
  <si>
    <t>技師</t>
    <rPh sb="0" eb="2">
      <t>ギシ</t>
    </rPh>
    <phoneticPr fontId="9"/>
  </si>
  <si>
    <t>主任技師</t>
    <rPh sb="0" eb="2">
      <t>シュニン</t>
    </rPh>
    <rPh sb="2" eb="4">
      <t>ギシ</t>
    </rPh>
    <phoneticPr fontId="9"/>
  </si>
  <si>
    <t>単　位</t>
    <rPh sb="0" eb="1">
      <t>タン</t>
    </rPh>
    <rPh sb="2" eb="3">
      <t>クライ</t>
    </rPh>
    <phoneticPr fontId="9"/>
  </si>
  <si>
    <t>費　　　目</t>
    <rPh sb="0" eb="1">
      <t>ヒ</t>
    </rPh>
    <rPh sb="4" eb="5">
      <t>メ</t>
    </rPh>
    <phoneticPr fontId="9"/>
  </si>
  <si>
    <t>代　　　　　　　　価　　　　　　　　表</t>
    <rPh sb="0" eb="1">
      <t>ダイ</t>
    </rPh>
    <rPh sb="9" eb="10">
      <t>アタイ</t>
    </rPh>
    <rPh sb="18" eb="19">
      <t>ヒョウ</t>
    </rPh>
    <phoneticPr fontId="9"/>
  </si>
  <si>
    <t>精度管理費</t>
    <rPh sb="0" eb="2">
      <t>セイド</t>
    </rPh>
    <rPh sb="2" eb="5">
      <t>カンリヒ</t>
    </rPh>
    <phoneticPr fontId="14"/>
  </si>
  <si>
    <t>操縦士</t>
    <rPh sb="0" eb="3">
      <t>ソウジュウシ</t>
    </rPh>
    <phoneticPr fontId="14"/>
  </si>
  <si>
    <t>整備士</t>
    <rPh sb="0" eb="3">
      <t>セイビシ</t>
    </rPh>
    <phoneticPr fontId="14"/>
  </si>
  <si>
    <t>撮影士</t>
    <rPh sb="0" eb="3">
      <t>サツエイシ</t>
    </rPh>
    <phoneticPr fontId="14"/>
  </si>
  <si>
    <t>陰影部除去画像作成</t>
  </si>
  <si>
    <t>陰影部除去画像作成</t>
    <phoneticPr fontId="14"/>
  </si>
  <si>
    <t>撮影計画</t>
    <phoneticPr fontId="6"/>
  </si>
  <si>
    <t>総運航</t>
  </si>
  <si>
    <t>撮影</t>
  </si>
  <si>
    <t>滞留</t>
  </si>
  <si>
    <t>GNSS/IMU計算</t>
  </si>
  <si>
    <t>数値写真作成</t>
  </si>
  <si>
    <t>打合せ協議</t>
  </si>
  <si>
    <t>作業計画</t>
  </si>
  <si>
    <t>標定点測量</t>
  </si>
  <si>
    <t>同時調整</t>
  </si>
  <si>
    <t>数値地形モデル作成</t>
  </si>
  <si>
    <t>写真地図（デジタルオルソ）画像作成</t>
  </si>
  <si>
    <t>家屋異動判読</t>
  </si>
  <si>
    <t>税務地図情報システムデータ作成</t>
  </si>
  <si>
    <t>成果等整理</t>
  </si>
  <si>
    <t>㎢</t>
    <phoneticPr fontId="9"/>
  </si>
  <si>
    <t>業務</t>
    <rPh sb="0" eb="2">
      <t>ギョウム</t>
    </rPh>
    <phoneticPr fontId="9"/>
  </si>
  <si>
    <t>点</t>
    <rPh sb="0" eb="1">
      <t>テン</t>
    </rPh>
    <phoneticPr fontId="9"/>
  </si>
  <si>
    <t>経費名</t>
    <phoneticPr fontId="9"/>
  </si>
  <si>
    <t>構成</t>
    <phoneticPr fontId="9"/>
  </si>
  <si>
    <t>数量・単位</t>
    <rPh sb="0" eb="2">
      <t>スウリョウ</t>
    </rPh>
    <rPh sb="3" eb="5">
      <t>タンイ</t>
    </rPh>
    <phoneticPr fontId="9"/>
  </si>
  <si>
    <t>金額</t>
    <rPh sb="0" eb="2">
      <t>キンガク</t>
    </rPh>
    <phoneticPr fontId="9"/>
  </si>
  <si>
    <t>備考</t>
    <rPh sb="0" eb="2">
      <t>ビコウ</t>
    </rPh>
    <phoneticPr fontId="9"/>
  </si>
  <si>
    <t>飛行機_単発</t>
    <rPh sb="0" eb="3">
      <t>ヒコウキ</t>
    </rPh>
    <rPh sb="4" eb="6">
      <t>タンパツ</t>
    </rPh>
    <phoneticPr fontId="9"/>
  </si>
  <si>
    <t>航空ガソリン</t>
    <rPh sb="0" eb="2">
      <t>コウクウ</t>
    </rPh>
    <phoneticPr fontId="9"/>
  </si>
  <si>
    <t>航空オイル</t>
    <rPh sb="0" eb="2">
      <t>コウクウ</t>
    </rPh>
    <phoneticPr fontId="9"/>
  </si>
  <si>
    <t>デジタル航空カメラ（複合ラインセンサー）</t>
    <rPh sb="4" eb="6">
      <t>コウクウ</t>
    </rPh>
    <rPh sb="10" eb="12">
      <t>フクゴウ</t>
    </rPh>
    <phoneticPr fontId="9"/>
  </si>
  <si>
    <t>電子基準点RINEXデータ</t>
    <rPh sb="0" eb="2">
      <t>デンシ</t>
    </rPh>
    <rPh sb="2" eb="5">
      <t>キジュンテン</t>
    </rPh>
    <phoneticPr fontId="9"/>
  </si>
  <si>
    <t>貝　　　　　　塚　　　　　　市</t>
    <rPh sb="0" eb="1">
      <t>カイ</t>
    </rPh>
    <rPh sb="7" eb="8">
      <t>ツカ</t>
    </rPh>
    <rPh sb="14" eb="15">
      <t>シ</t>
    </rPh>
    <phoneticPr fontId="9"/>
  </si>
  <si>
    <t>設 計 大 要</t>
    <rPh sb="0" eb="1">
      <t>セツ</t>
    </rPh>
    <rPh sb="2" eb="3">
      <t>ケイ</t>
    </rPh>
    <rPh sb="4" eb="5">
      <t>ダイ</t>
    </rPh>
    <rPh sb="6" eb="7">
      <t>ヨウ</t>
    </rPh>
    <phoneticPr fontId="9"/>
  </si>
  <si>
    <t>業　務　名</t>
    <rPh sb="0" eb="1">
      <t>ギョウ</t>
    </rPh>
    <rPh sb="2" eb="3">
      <t>ツトム</t>
    </rPh>
    <rPh sb="4" eb="5">
      <t>メイ</t>
    </rPh>
    <phoneticPr fontId="9"/>
  </si>
  <si>
    <t>事　業　名</t>
    <rPh sb="0" eb="1">
      <t>コト</t>
    </rPh>
    <rPh sb="2" eb="3">
      <t>ギョウ</t>
    </rPh>
    <rPh sb="4" eb="5">
      <t>メイ</t>
    </rPh>
    <phoneticPr fontId="9"/>
  </si>
  <si>
    <t>貝塚市全域</t>
    <rPh sb="0" eb="3">
      <t>カイヅカシ</t>
    </rPh>
    <rPh sb="3" eb="5">
      <t>ゼンイキ</t>
    </rPh>
    <phoneticPr fontId="9"/>
  </si>
  <si>
    <t>場　　　所</t>
    <rPh sb="0" eb="1">
      <t>バ</t>
    </rPh>
    <rPh sb="4" eb="5">
      <t>ショ</t>
    </rPh>
    <phoneticPr fontId="9"/>
  </si>
  <si>
    <t>設　　　　　　計　　　　　　書</t>
    <rPh sb="0" eb="1">
      <t>セツ</t>
    </rPh>
    <rPh sb="7" eb="8">
      <t>ケイ</t>
    </rPh>
    <rPh sb="14" eb="15">
      <t>ショ</t>
    </rPh>
    <phoneticPr fontId="9"/>
  </si>
  <si>
    <t>令和8年度</t>
    <rPh sb="0" eb="2">
      <t>レイワ</t>
    </rPh>
    <rPh sb="3" eb="5">
      <t>ネンド</t>
    </rPh>
    <phoneticPr fontId="9"/>
  </si>
  <si>
    <t>【写真地図（デジタルオルソ）作成】</t>
    <phoneticPr fontId="6"/>
  </si>
  <si>
    <t>㎢</t>
  </si>
  <si>
    <t>式</t>
  </si>
  <si>
    <t>k㎡</t>
  </si>
  <si>
    <t>枚</t>
  </si>
  <si>
    <t>日</t>
  </si>
  <si>
    <t>時間</t>
  </si>
  <si>
    <t>令和8年度　貝塚市航空写真撮影等業務</t>
    <rPh sb="0" eb="1">
      <t>レイ</t>
    </rPh>
    <rPh sb="1" eb="2">
      <t>ワ</t>
    </rPh>
    <rPh sb="3" eb="5">
      <t>ネンド</t>
    </rPh>
    <rPh sb="6" eb="7">
      <t>カイ</t>
    </rPh>
    <rPh sb="7" eb="8">
      <t>ツカ</t>
    </rPh>
    <rPh sb="8" eb="9">
      <t>シ</t>
    </rPh>
    <rPh sb="9" eb="11">
      <t>コウクウ</t>
    </rPh>
    <rPh sb="11" eb="13">
      <t>シャシン</t>
    </rPh>
    <rPh sb="13" eb="15">
      <t>サツエイ</t>
    </rPh>
    <rPh sb="15" eb="16">
      <t>トウ</t>
    </rPh>
    <rPh sb="16" eb="18">
      <t>ギョウム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</si>
</sst>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6" formatCode="&quot;¥&quot;#,##0;[Red]&quot;¥&quot;\-#,##0"/>
    <numFmt numFmtId="176" formatCode="0.0%"/>
    <numFmt numFmtId="177" formatCode="#,##0_ "/>
    <numFmt numFmtId="183" formatCode="#,##0.00_ "/>
    <numFmt numFmtId="188" formatCode="&quot;直&quot;&quot;接&quot;&quot;費&quot;&quot;の&quot;0.0%"/>
    <numFmt numFmtId="194" formatCode="#,##0&quot;km&quot;"/>
    <numFmt numFmtId="195" formatCode="#,##0.00_ ;[Red]\-#,##0.00\ "/>
    <numFmt numFmtId="196" formatCode="#,##0.0_ ;[Red]\-#,##0.0\ "/>
    <numFmt numFmtId="197" formatCode="&quot;第 &quot;0&quot; 号&quot;"/>
    <numFmt numFmtId="201" formatCode="#,##0&quot;km2&quot;"/>
    <numFmt numFmtId="202" formatCode="#,##0&quot;時間&quot;"/>
    <numFmt numFmtId="203" formatCode="#,##0_ ;[Red]\-#,##0\ "/>
    <numFmt numFmtId="204" formatCode="#,##0.0&quot;ﾘｯﾄﾙ&quot;"/>
    <numFmt numFmtId="205" formatCode="#,##0_);[Red]\(#,##0\)"/>
    <numFmt numFmtId="206" formatCode="#,###"/>
  </numFmts>
  <fonts count="2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9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24"/>
      <color indexed="8"/>
      <name val="ＭＳ 明朝"/>
      <family val="1"/>
    </font>
    <font>
      <sz val="16"/>
      <color indexed="8"/>
      <name val="ＭＳ 明朝"/>
      <family val="1"/>
    </font>
    <font>
      <sz val="18"/>
      <color indexed="8"/>
      <name val="ＭＳ 明朝"/>
      <family val="1"/>
    </font>
    <font>
      <sz val="26"/>
      <color indexed="8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</fills>
  <borders count="9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3" fillId="0" borderId="0"/>
    <xf numFmtId="0" fontId="10" fillId="0" borderId="0"/>
    <xf numFmtId="0" fontId="12" fillId="0" borderId="0"/>
  </cellStyleXfs>
  <cellXfs count="254">
    <xf numFmtId="0" fontId="0" fillId="0" borderId="0" xfId="0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right"/>
    </xf>
    <xf numFmtId="0" fontId="0" fillId="0" borderId="0" xfId="0" applyFont="1" applyBorder="1" applyAlignment="1"/>
    <xf numFmtId="3" fontId="0" fillId="0" borderId="0" xfId="0" applyNumberFormat="1" applyFont="1" applyBorder="1" applyAlignment="1"/>
    <xf numFmtId="0" fontId="2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3" fontId="0" fillId="0" borderId="3" xfId="0" applyNumberFormat="1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/>
    <xf numFmtId="0" fontId="0" fillId="0" borderId="4" xfId="0" applyFont="1" applyBorder="1" applyAlignment="1"/>
    <xf numFmtId="0" fontId="2" fillId="0" borderId="5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11" fillId="0" borderId="2" xfId="0" applyFont="1" applyBorder="1" applyAlignment="1"/>
    <xf numFmtId="0" fontId="11" fillId="0" borderId="1" xfId="0" applyFont="1" applyBorder="1" applyAlignment="1">
      <alignment horizontal="center"/>
    </xf>
    <xf numFmtId="9" fontId="11" fillId="0" borderId="1" xfId="0" applyNumberFormat="1" applyFont="1" applyBorder="1" applyAlignment="1"/>
    <xf numFmtId="0" fontId="11" fillId="0" borderId="6" xfId="0" applyFont="1" applyBorder="1" applyAlignment="1"/>
    <xf numFmtId="6" fontId="5" fillId="0" borderId="0" xfId="0" applyNumberFormat="1" applyFont="1" applyAlignment="1"/>
    <xf numFmtId="183" fontId="2" fillId="0" borderId="2" xfId="0" applyNumberFormat="1" applyFont="1" applyBorder="1" applyAlignment="1"/>
    <xf numFmtId="0" fontId="0" fillId="0" borderId="0" xfId="0" applyFont="1" applyFill="1" applyBorder="1" applyAlignment="1"/>
    <xf numFmtId="0" fontId="0" fillId="0" borderId="10" xfId="0" applyFont="1" applyBorder="1" applyAlignment="1"/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>
      <alignment horizontal="right"/>
    </xf>
    <xf numFmtId="0" fontId="2" fillId="0" borderId="15" xfId="0" applyFont="1" applyBorder="1" applyAlignment="1">
      <alignment horizontal="center"/>
    </xf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18" xfId="0" applyFont="1" applyBorder="1" applyAlignment="1">
      <alignment horizontal="center"/>
    </xf>
    <xf numFmtId="3" fontId="0" fillId="0" borderId="18" xfId="0" applyNumberFormat="1" applyFont="1" applyBorder="1" applyAlignment="1"/>
    <xf numFmtId="0" fontId="0" fillId="0" borderId="19" xfId="0" applyFont="1" applyBorder="1" applyAlignment="1"/>
    <xf numFmtId="0" fontId="0" fillId="0" borderId="20" xfId="0" applyFont="1" applyBorder="1" applyAlignment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 applyAlignment="1"/>
    <xf numFmtId="0" fontId="2" fillId="0" borderId="20" xfId="0" applyFont="1" applyBorder="1" applyAlignment="1">
      <alignment horizontal="center"/>
    </xf>
    <xf numFmtId="177" fontId="2" fillId="0" borderId="20" xfId="0" applyNumberFormat="1" applyFont="1" applyBorder="1" applyAlignment="1"/>
    <xf numFmtId="183" fontId="2" fillId="0" borderId="20" xfId="0" applyNumberFormat="1" applyFont="1" applyBorder="1" applyAlignment="1"/>
    <xf numFmtId="0" fontId="4" fillId="0" borderId="20" xfId="0" applyFont="1" applyBorder="1" applyAlignment="1"/>
    <xf numFmtId="177" fontId="0" fillId="0" borderId="20" xfId="0" applyNumberFormat="1" applyFont="1" applyBorder="1" applyAlignment="1"/>
    <xf numFmtId="0" fontId="0" fillId="0" borderId="19" xfId="0" applyFont="1" applyBorder="1" applyAlignment="1">
      <alignment horizontal="justify"/>
    </xf>
    <xf numFmtId="0" fontId="0" fillId="0" borderId="20" xfId="0" applyFont="1" applyBorder="1" applyAlignment="1">
      <alignment horizontal="right"/>
    </xf>
    <xf numFmtId="176" fontId="0" fillId="0" borderId="20" xfId="0" applyNumberFormat="1" applyFont="1" applyBorder="1" applyAlignment="1">
      <alignment horizontal="left"/>
    </xf>
    <xf numFmtId="0" fontId="0" fillId="0" borderId="21" xfId="0" applyFont="1" applyBorder="1" applyAlignment="1"/>
    <xf numFmtId="0" fontId="0" fillId="0" borderId="22" xfId="0" applyFont="1" applyBorder="1" applyAlignment="1">
      <alignment horizontal="left"/>
    </xf>
    <xf numFmtId="0" fontId="0" fillId="0" borderId="22" xfId="0" applyFont="1" applyBorder="1" applyAlignment="1"/>
    <xf numFmtId="0" fontId="0" fillId="0" borderId="22" xfId="0" applyFont="1" applyBorder="1" applyAlignment="1">
      <alignment horizontal="right"/>
    </xf>
    <xf numFmtId="0" fontId="0" fillId="0" borderId="2" xfId="0" applyFont="1" applyBorder="1" applyAlignment="1">
      <alignment horizontal="left" indent="1"/>
    </xf>
    <xf numFmtId="0" fontId="0" fillId="0" borderId="20" xfId="0" applyFont="1" applyBorder="1" applyAlignment="1">
      <alignment horizontal="left" indent="1"/>
    </xf>
    <xf numFmtId="0" fontId="0" fillId="0" borderId="23" xfId="0" applyFont="1" applyBorder="1" applyAlignment="1"/>
    <xf numFmtId="0" fontId="0" fillId="0" borderId="24" xfId="0" applyFont="1" applyBorder="1" applyAlignment="1">
      <alignment horizontal="center"/>
    </xf>
    <xf numFmtId="0" fontId="0" fillId="0" borderId="24" xfId="0" applyFont="1" applyBorder="1" applyAlignment="1"/>
    <xf numFmtId="0" fontId="0" fillId="0" borderId="25" xfId="0" applyFont="1" applyBorder="1" applyAlignment="1"/>
    <xf numFmtId="0" fontId="0" fillId="0" borderId="26" xfId="0" applyFont="1" applyBorder="1" applyAlignment="1">
      <alignment horizontal="left"/>
    </xf>
    <xf numFmtId="0" fontId="0" fillId="0" borderId="27" xfId="0" applyFont="1" applyBorder="1" applyAlignment="1"/>
    <xf numFmtId="0" fontId="0" fillId="0" borderId="28" xfId="0" applyFont="1" applyBorder="1" applyAlignment="1"/>
    <xf numFmtId="0" fontId="2" fillId="0" borderId="29" xfId="0" applyFont="1" applyBorder="1" applyAlignment="1">
      <alignment horizontal="center"/>
    </xf>
    <xf numFmtId="38" fontId="0" fillId="0" borderId="0" xfId="4" applyFont="1" applyAlignment="1"/>
    <xf numFmtId="9" fontId="0" fillId="0" borderId="0" xfId="0" applyNumberFormat="1" applyFont="1" applyAlignment="1"/>
    <xf numFmtId="10" fontId="0" fillId="0" borderId="0" xfId="1" applyNumberFormat="1" applyFont="1" applyAlignment="1"/>
    <xf numFmtId="38" fontId="5" fillId="0" borderId="0" xfId="4" applyFont="1" applyAlignment="1"/>
    <xf numFmtId="10" fontId="5" fillId="0" borderId="0" xfId="1" applyNumberFormat="1" applyFont="1" applyAlignment="1"/>
    <xf numFmtId="38" fontId="16" fillId="0" borderId="0" xfId="4" applyFont="1" applyAlignment="1"/>
    <xf numFmtId="38" fontId="16" fillId="0" borderId="0" xfId="4" applyFont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/>
    <xf numFmtId="10" fontId="16" fillId="0" borderId="0" xfId="1" applyNumberFormat="1" applyFont="1" applyAlignment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3" fontId="0" fillId="0" borderId="3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7" fontId="2" fillId="0" borderId="7" xfId="0" applyNumberFormat="1" applyFont="1" applyBorder="1" applyAlignment="1"/>
    <xf numFmtId="0" fontId="2" fillId="0" borderId="8" xfId="0" applyFont="1" applyBorder="1" applyAlignment="1">
      <alignment horizontal="center"/>
    </xf>
    <xf numFmtId="0" fontId="0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center"/>
    </xf>
    <xf numFmtId="177" fontId="2" fillId="0" borderId="10" xfId="0" applyNumberFormat="1" applyFont="1" applyBorder="1" applyAlignment="1"/>
    <xf numFmtId="0" fontId="0" fillId="0" borderId="10" xfId="0" applyFont="1" applyBorder="1" applyAlignment="1">
      <alignment horizontal="right"/>
    </xf>
    <xf numFmtId="0" fontId="0" fillId="0" borderId="32" xfId="0" applyFont="1" applyBorder="1" applyAlignment="1">
      <alignment horizontal="left" indent="1"/>
    </xf>
    <xf numFmtId="0" fontId="0" fillId="0" borderId="33" xfId="0" applyFont="1" applyBorder="1" applyAlignment="1">
      <alignment horizontal="left" indent="1"/>
    </xf>
    <xf numFmtId="0" fontId="0" fillId="0" borderId="20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176" fontId="0" fillId="0" borderId="29" xfId="0" applyNumberFormat="1" applyFont="1" applyBorder="1" applyAlignment="1">
      <alignment horizontal="left"/>
    </xf>
    <xf numFmtId="0" fontId="0" fillId="0" borderId="34" xfId="0" applyFont="1" applyBorder="1" applyAlignment="1">
      <alignment horizontal="left" indent="1"/>
    </xf>
    <xf numFmtId="0" fontId="2" fillId="0" borderId="35" xfId="0" applyFont="1" applyBorder="1" applyAlignment="1">
      <alignment horizontal="center"/>
    </xf>
    <xf numFmtId="197" fontId="0" fillId="0" borderId="30" xfId="8" applyNumberFormat="1" applyFont="1" applyBorder="1" applyAlignment="1">
      <alignment horizontal="left" vertical="center" shrinkToFit="1"/>
    </xf>
    <xf numFmtId="177" fontId="0" fillId="0" borderId="36" xfId="8" applyNumberFormat="1" applyFont="1" applyBorder="1" applyAlignment="1">
      <alignment horizontal="center" vertical="center" shrinkToFit="1"/>
    </xf>
    <xf numFmtId="38" fontId="0" fillId="0" borderId="36" xfId="5" applyFont="1" applyBorder="1" applyAlignment="1">
      <alignment vertical="center" shrinkToFit="1"/>
    </xf>
    <xf numFmtId="177" fontId="0" fillId="0" borderId="0" xfId="8" applyNumberFormat="1" applyFont="1" applyAlignment="1">
      <alignment vertical="center" shrinkToFit="1"/>
    </xf>
    <xf numFmtId="38" fontId="0" fillId="0" borderId="37" xfId="5" applyFont="1" applyBorder="1" applyAlignment="1">
      <alignment horizontal="center" vertical="center" shrinkToFit="1"/>
    </xf>
    <xf numFmtId="38" fontId="0" fillId="0" borderId="38" xfId="5" applyFont="1" applyBorder="1" applyAlignment="1">
      <alignment horizontal="center" vertical="center" shrinkToFit="1"/>
    </xf>
    <xf numFmtId="38" fontId="0" fillId="0" borderId="39" xfId="5" applyFont="1" applyBorder="1" applyAlignment="1">
      <alignment horizontal="center" vertical="center" shrinkToFit="1"/>
    </xf>
    <xf numFmtId="38" fontId="0" fillId="0" borderId="37" xfId="5" applyFont="1" applyBorder="1" applyAlignment="1">
      <alignment vertical="center" shrinkToFit="1"/>
    </xf>
    <xf numFmtId="38" fontId="0" fillId="0" borderId="39" xfId="5" applyFont="1" applyBorder="1" applyAlignment="1">
      <alignment vertical="center" shrinkToFit="1"/>
    </xf>
    <xf numFmtId="196" fontId="1" fillId="2" borderId="40" xfId="5" applyNumberFormat="1" applyFont="1" applyFill="1" applyBorder="1" applyAlignment="1">
      <alignment vertical="center" shrinkToFit="1"/>
    </xf>
    <xf numFmtId="195" fontId="0" fillId="0" borderId="40" xfId="5" applyNumberFormat="1" applyFont="1" applyFill="1" applyBorder="1" applyAlignment="1">
      <alignment vertical="center" shrinkToFit="1"/>
    </xf>
    <xf numFmtId="176" fontId="1" fillId="2" borderId="40" xfId="2" applyNumberFormat="1" applyFont="1" applyFill="1" applyBorder="1" applyAlignment="1">
      <alignment vertical="center" shrinkToFit="1"/>
    </xf>
    <xf numFmtId="176" fontId="0" fillId="0" borderId="40" xfId="5" applyNumberFormat="1" applyFont="1" applyFill="1" applyBorder="1" applyAlignment="1">
      <alignment vertical="center" shrinkToFit="1"/>
    </xf>
    <xf numFmtId="176" fontId="0" fillId="0" borderId="41" xfId="5" applyNumberFormat="1" applyFont="1" applyFill="1" applyBorder="1" applyAlignment="1">
      <alignment vertical="center" shrinkToFit="1"/>
    </xf>
    <xf numFmtId="38" fontId="0" fillId="0" borderId="42" xfId="5" applyFont="1" applyFill="1" applyBorder="1" applyAlignment="1">
      <alignment vertical="center" shrinkToFit="1"/>
    </xf>
    <xf numFmtId="38" fontId="0" fillId="0" borderId="43" xfId="5" applyFont="1" applyFill="1" applyBorder="1" applyAlignment="1">
      <alignment vertical="center" shrinkToFit="1"/>
    </xf>
    <xf numFmtId="38" fontId="0" fillId="0" borderId="44" xfId="5" applyFont="1" applyFill="1" applyBorder="1" applyAlignment="1">
      <alignment vertical="center" shrinkToFit="1"/>
    </xf>
    <xf numFmtId="196" fontId="1" fillId="2" borderId="45" xfId="5" applyNumberFormat="1" applyFont="1" applyFill="1" applyBorder="1" applyAlignment="1">
      <alignment vertical="center" shrinkToFit="1"/>
    </xf>
    <xf numFmtId="195" fontId="0" fillId="0" borderId="45" xfId="5" applyNumberFormat="1" applyFont="1" applyFill="1" applyBorder="1" applyAlignment="1">
      <alignment vertical="center" shrinkToFit="1"/>
    </xf>
    <xf numFmtId="176" fontId="1" fillId="2" borderId="45" xfId="2" applyNumberFormat="1" applyFont="1" applyFill="1" applyBorder="1" applyAlignment="1">
      <alignment vertical="center" shrinkToFit="1"/>
    </xf>
    <xf numFmtId="176" fontId="0" fillId="0" borderId="45" xfId="5" applyNumberFormat="1" applyFont="1" applyFill="1" applyBorder="1" applyAlignment="1">
      <alignment vertical="center" shrinkToFit="1"/>
    </xf>
    <xf numFmtId="38" fontId="0" fillId="0" borderId="46" xfId="5" applyFont="1" applyFill="1" applyBorder="1" applyAlignment="1">
      <alignment vertical="center" shrinkToFit="1"/>
    </xf>
    <xf numFmtId="38" fontId="0" fillId="0" borderId="47" xfId="5" applyFont="1" applyFill="1" applyBorder="1" applyAlignment="1">
      <alignment vertical="center" shrinkToFit="1"/>
    </xf>
    <xf numFmtId="38" fontId="0" fillId="0" borderId="48" xfId="5" applyFont="1" applyFill="1" applyBorder="1" applyAlignment="1">
      <alignment vertical="center" shrinkToFit="1"/>
    </xf>
    <xf numFmtId="38" fontId="0" fillId="0" borderId="0" xfId="5" applyFont="1" applyAlignment="1">
      <alignment vertical="center" shrinkToFit="1"/>
    </xf>
    <xf numFmtId="177" fontId="2" fillId="0" borderId="20" xfId="0" applyNumberFormat="1" applyFont="1" applyFill="1" applyBorder="1" applyAlignment="1"/>
    <xf numFmtId="183" fontId="2" fillId="0" borderId="20" xfId="0" applyNumberFormat="1" applyFont="1" applyFill="1" applyBorder="1" applyAlignment="1"/>
    <xf numFmtId="3" fontId="0" fillId="0" borderId="10" xfId="0" applyNumberFormat="1" applyFont="1" applyFill="1" applyBorder="1" applyAlignment="1"/>
    <xf numFmtId="183" fontId="2" fillId="0" borderId="2" xfId="0" applyNumberFormat="1" applyFont="1" applyFill="1" applyBorder="1" applyAlignment="1"/>
    <xf numFmtId="177" fontId="2" fillId="0" borderId="2" xfId="0" applyNumberFormat="1" applyFont="1" applyFill="1" applyBorder="1" applyAlignment="1"/>
    <xf numFmtId="177" fontId="2" fillId="0" borderId="49" xfId="0" applyNumberFormat="1" applyFont="1" applyFill="1" applyBorder="1" applyAlignment="1"/>
    <xf numFmtId="177" fontId="2" fillId="0" borderId="14" xfId="0" applyNumberFormat="1" applyFont="1" applyFill="1" applyBorder="1" applyAlignment="1"/>
    <xf numFmtId="0" fontId="0" fillId="0" borderId="0" xfId="0" applyFont="1" applyAlignment="1"/>
    <xf numFmtId="176" fontId="0" fillId="0" borderId="0" xfId="1" applyNumberFormat="1" applyFont="1" applyAlignment="1"/>
    <xf numFmtId="9" fontId="0" fillId="0" borderId="0" xfId="1" applyFont="1" applyAlignment="1"/>
    <xf numFmtId="177" fontId="8" fillId="0" borderId="20" xfId="7" applyNumberFormat="1" applyFont="1" applyBorder="1" applyAlignment="1">
      <alignment horizontal="centerContinuous" vertical="center"/>
    </xf>
    <xf numFmtId="201" fontId="8" fillId="0" borderId="20" xfId="7" applyNumberFormat="1" applyFont="1" applyBorder="1" applyAlignment="1">
      <alignment horizontal="centerContinuous" vertical="center"/>
    </xf>
    <xf numFmtId="201" fontId="8" fillId="0" borderId="50" xfId="7" applyNumberFormat="1" applyFont="1" applyBorder="1" applyAlignment="1">
      <alignment horizontal="centerContinuous" vertical="center"/>
    </xf>
    <xf numFmtId="201" fontId="8" fillId="0" borderId="51" xfId="7" applyNumberFormat="1" applyFont="1" applyBorder="1" applyAlignment="1">
      <alignment horizontal="centerContinuous" vertical="center"/>
    </xf>
    <xf numFmtId="177" fontId="8" fillId="0" borderId="51" xfId="7" applyNumberFormat="1" applyFont="1" applyBorder="1" applyAlignment="1">
      <alignment horizontal="centerContinuous" vertical="center"/>
    </xf>
    <xf numFmtId="196" fontId="8" fillId="0" borderId="29" xfId="6" applyNumberFormat="1" applyFont="1" applyFill="1" applyBorder="1" applyAlignment="1">
      <alignment horizontal="centerContinuous" vertical="center"/>
    </xf>
    <xf numFmtId="196" fontId="8" fillId="0" borderId="20" xfId="6" applyNumberFormat="1" applyFont="1" applyFill="1" applyBorder="1" applyAlignment="1">
      <alignment horizontal="centerContinuous" vertical="center"/>
    </xf>
    <xf numFmtId="177" fontId="8" fillId="0" borderId="50" xfId="7" applyNumberFormat="1" applyFont="1" applyBorder="1" applyAlignment="1">
      <alignment horizontal="left" vertical="center"/>
    </xf>
    <xf numFmtId="201" fontId="8" fillId="0" borderId="51" xfId="7" applyNumberFormat="1" applyFont="1" applyBorder="1" applyAlignment="1">
      <alignment vertical="center"/>
    </xf>
    <xf numFmtId="177" fontId="8" fillId="0" borderId="51" xfId="7" applyNumberFormat="1" applyFont="1" applyBorder="1" applyAlignment="1">
      <alignment vertical="center"/>
    </xf>
    <xf numFmtId="38" fontId="8" fillId="0" borderId="29" xfId="6" applyFont="1" applyFill="1" applyBorder="1" applyAlignment="1">
      <alignment vertical="center"/>
    </xf>
    <xf numFmtId="202" fontId="8" fillId="0" borderId="50" xfId="6" applyNumberFormat="1" applyFont="1" applyFill="1" applyBorder="1" applyAlignment="1">
      <alignment horizontal="centerContinuous" vertical="center" shrinkToFit="1"/>
    </xf>
    <xf numFmtId="38" fontId="8" fillId="0" borderId="29" xfId="6" applyFont="1" applyFill="1" applyBorder="1" applyAlignment="1">
      <alignment horizontal="centerContinuous" vertical="center" shrinkToFit="1"/>
    </xf>
    <xf numFmtId="203" fontId="8" fillId="0" borderId="50" xfId="6" applyNumberFormat="1" applyFont="1" applyFill="1" applyBorder="1" applyAlignment="1">
      <alignment vertical="center" shrinkToFit="1"/>
    </xf>
    <xf numFmtId="203" fontId="8" fillId="0" borderId="29" xfId="6" applyNumberFormat="1" applyFont="1" applyFill="1" applyBorder="1" applyAlignment="1">
      <alignment vertical="center" shrinkToFit="1"/>
    </xf>
    <xf numFmtId="196" fontId="8" fillId="0" borderId="50" xfId="6" applyNumberFormat="1" applyFont="1" applyFill="1" applyBorder="1" applyAlignment="1">
      <alignment vertical="center" shrinkToFit="1"/>
    </xf>
    <xf numFmtId="38" fontId="8" fillId="0" borderId="29" xfId="6" applyFont="1" applyFill="1" applyBorder="1" applyAlignment="1">
      <alignment vertical="center" shrinkToFit="1"/>
    </xf>
    <xf numFmtId="177" fontId="8" fillId="0" borderId="51" xfId="7" applyNumberFormat="1" applyFont="1" applyBorder="1" applyAlignment="1">
      <alignment horizontal="left" vertical="center"/>
    </xf>
    <xf numFmtId="204" fontId="8" fillId="0" borderId="50" xfId="6" applyNumberFormat="1" applyFont="1" applyFill="1" applyBorder="1" applyAlignment="1">
      <alignment horizontal="centerContinuous" vertical="center" shrinkToFit="1"/>
    </xf>
    <xf numFmtId="196" fontId="8" fillId="0" borderId="29" xfId="6" applyNumberFormat="1" applyFont="1" applyFill="1" applyBorder="1" applyAlignment="1">
      <alignment vertical="center"/>
    </xf>
    <xf numFmtId="196" fontId="8" fillId="0" borderId="29" xfId="6" applyNumberFormat="1" applyFont="1" applyFill="1" applyBorder="1" applyAlignment="1">
      <alignment horizontal="centerContinuous" vertical="center" shrinkToFit="1"/>
    </xf>
    <xf numFmtId="177" fontId="0" fillId="0" borderId="0" xfId="8" applyNumberFormat="1" applyFont="1" applyFill="1" applyBorder="1" applyAlignment="1">
      <alignment horizontal="left" vertical="center" indent="1" shrinkToFit="1"/>
    </xf>
    <xf numFmtId="177" fontId="0" fillId="0" borderId="0" xfId="8" applyNumberFormat="1" applyFont="1" applyBorder="1" applyAlignment="1">
      <alignment horizontal="right" vertical="center" shrinkToFit="1"/>
    </xf>
    <xf numFmtId="194" fontId="0" fillId="0" borderId="0" xfId="8" applyNumberFormat="1" applyFont="1" applyBorder="1" applyAlignment="1">
      <alignment horizontal="center" vertical="center" shrinkToFit="1"/>
    </xf>
    <xf numFmtId="38" fontId="0" fillId="0" borderId="0" xfId="5" applyFont="1" applyFill="1" applyBorder="1" applyAlignment="1">
      <alignment vertical="center" shrinkToFit="1"/>
    </xf>
    <xf numFmtId="0" fontId="0" fillId="0" borderId="0" xfId="5" applyNumberFormat="1" applyFont="1" applyFill="1" applyBorder="1" applyAlignment="1">
      <alignment horizontal="center" vertical="center" shrinkToFit="1"/>
    </xf>
    <xf numFmtId="177" fontId="0" fillId="0" borderId="0" xfId="8" applyNumberFormat="1" applyFont="1" applyBorder="1" applyAlignment="1">
      <alignment vertical="center" shrinkToFit="1"/>
    </xf>
    <xf numFmtId="176" fontId="0" fillId="0" borderId="0" xfId="5" applyNumberFormat="1" applyFont="1" applyFill="1" applyBorder="1" applyAlignment="1">
      <alignment vertical="center" shrinkToFit="1"/>
    </xf>
    <xf numFmtId="38" fontId="0" fillId="0" borderId="0" xfId="5" applyFont="1" applyBorder="1" applyAlignment="1">
      <alignment vertical="center" shrinkToFit="1"/>
    </xf>
    <xf numFmtId="177" fontId="0" fillId="0" borderId="0" xfId="8" applyNumberFormat="1" applyFont="1" applyAlignment="1">
      <alignment vertical="center"/>
    </xf>
    <xf numFmtId="205" fontId="0" fillId="0" borderId="0" xfId="9" applyNumberFormat="1" applyFont="1"/>
    <xf numFmtId="9" fontId="0" fillId="0" borderId="0" xfId="3" applyFont="1" applyAlignment="1"/>
    <xf numFmtId="205" fontId="0" fillId="0" borderId="0" xfId="9" applyNumberFormat="1" applyFont="1" applyAlignment="1">
      <alignment horizontal="center"/>
    </xf>
    <xf numFmtId="205" fontId="2" fillId="0" borderId="0" xfId="9" applyNumberFormat="1" applyFont="1" applyAlignment="1">
      <alignment horizontal="center" vertical="center"/>
    </xf>
    <xf numFmtId="205" fontId="2" fillId="0" borderId="0" xfId="9" applyNumberFormat="1" applyFont="1" applyAlignment="1">
      <alignment vertical="center"/>
    </xf>
    <xf numFmtId="9" fontId="2" fillId="0" borderId="0" xfId="3" applyFont="1" applyBorder="1" applyAlignment="1">
      <alignment vertical="center"/>
    </xf>
    <xf numFmtId="206" fontId="0" fillId="0" borderId="0" xfId="0" applyNumberFormat="1" applyFont="1" applyBorder="1" applyAlignment="1"/>
    <xf numFmtId="206" fontId="2" fillId="0" borderId="31" xfId="0" applyNumberFormat="1" applyFont="1" applyBorder="1" applyAlignment="1">
      <alignment horizontal="center"/>
    </xf>
    <xf numFmtId="206" fontId="0" fillId="0" borderId="18" xfId="0" applyNumberFormat="1" applyFont="1" applyBorder="1" applyAlignment="1"/>
    <xf numFmtId="206" fontId="0" fillId="0" borderId="52" xfId="0" applyNumberFormat="1" applyFont="1" applyBorder="1" applyAlignment="1"/>
    <xf numFmtId="206" fontId="0" fillId="0" borderId="20" xfId="0" applyNumberFormat="1" applyFont="1" applyBorder="1" applyAlignment="1"/>
    <xf numFmtId="206" fontId="0" fillId="0" borderId="53" xfId="0" applyNumberFormat="1" applyFont="1" applyBorder="1" applyAlignment="1"/>
    <xf numFmtId="206" fontId="0" fillId="0" borderId="10" xfId="0" applyNumberFormat="1" applyFont="1" applyBorder="1" applyAlignment="1"/>
    <xf numFmtId="206" fontId="0" fillId="0" borderId="2" xfId="0" applyNumberFormat="1" applyFont="1" applyBorder="1" applyAlignment="1"/>
    <xf numFmtId="206" fontId="0" fillId="0" borderId="14" xfId="0" applyNumberFormat="1" applyFont="1" applyBorder="1" applyAlignment="1"/>
    <xf numFmtId="206" fontId="0" fillId="0" borderId="54" xfId="0" applyNumberFormat="1" applyFont="1" applyBorder="1" applyAlignment="1"/>
    <xf numFmtId="206" fontId="0" fillId="0" borderId="55" xfId="0" applyNumberFormat="1" applyFont="1" applyBorder="1" applyAlignment="1"/>
    <xf numFmtId="206" fontId="0" fillId="0" borderId="28" xfId="0" applyNumberFormat="1" applyFont="1" applyBorder="1" applyAlignment="1"/>
    <xf numFmtId="206" fontId="0" fillId="0" borderId="22" xfId="0" applyNumberFormat="1" applyFont="1" applyBorder="1" applyAlignment="1"/>
    <xf numFmtId="206" fontId="0" fillId="0" borderId="7" xfId="0" applyNumberFormat="1" applyFont="1" applyBorder="1" applyAlignment="1"/>
    <xf numFmtId="206" fontId="2" fillId="0" borderId="3" xfId="0" applyNumberFormat="1" applyFont="1" applyBorder="1" applyAlignment="1">
      <alignment horizontal="center"/>
    </xf>
    <xf numFmtId="206" fontId="0" fillId="0" borderId="20" xfId="0" applyNumberFormat="1" applyFont="1" applyBorder="1" applyAlignment="1">
      <alignment horizontal="center"/>
    </xf>
    <xf numFmtId="206" fontId="0" fillId="0" borderId="56" xfId="0" applyNumberFormat="1" applyFont="1" applyBorder="1" applyAlignment="1"/>
    <xf numFmtId="206" fontId="0" fillId="0" borderId="0" xfId="0" applyNumberFormat="1" applyAlignment="1"/>
    <xf numFmtId="206" fontId="0" fillId="0" borderId="0" xfId="1" applyNumberFormat="1" applyFont="1" applyAlignment="1"/>
    <xf numFmtId="206" fontId="5" fillId="0" borderId="0" xfId="0" applyNumberFormat="1" applyFont="1" applyAlignment="1"/>
    <xf numFmtId="206" fontId="5" fillId="0" borderId="0" xfId="1" applyNumberFormat="1" applyFont="1" applyAlignment="1"/>
    <xf numFmtId="205" fontId="17" fillId="0" borderId="69" xfId="9" applyNumberFormat="1" applyFont="1" applyBorder="1" applyAlignment="1">
      <alignment horizontal="center" vertical="center"/>
    </xf>
    <xf numFmtId="205" fontId="17" fillId="0" borderId="8" xfId="9" applyNumberFormat="1" applyFont="1" applyBorder="1" applyAlignment="1">
      <alignment horizontal="center" vertical="center"/>
    </xf>
    <xf numFmtId="205" fontId="17" fillId="0" borderId="9" xfId="9" applyNumberFormat="1" applyFont="1" applyBorder="1" applyAlignment="1">
      <alignment horizontal="center" vertical="center"/>
    </xf>
    <xf numFmtId="205" fontId="19" fillId="0" borderId="70" xfId="9" applyNumberFormat="1" applyFont="1" applyBorder="1" applyAlignment="1">
      <alignment horizontal="center" vertical="center"/>
    </xf>
    <xf numFmtId="205" fontId="18" fillId="0" borderId="70" xfId="9" applyNumberFormat="1" applyFont="1" applyBorder="1" applyAlignment="1">
      <alignment horizontal="left" vertical="center" indent="2"/>
    </xf>
    <xf numFmtId="205" fontId="17" fillId="0" borderId="57" xfId="9" applyNumberFormat="1" applyFont="1" applyBorder="1" applyAlignment="1">
      <alignment horizontal="center" vertical="center"/>
    </xf>
    <xf numFmtId="205" fontId="17" fillId="0" borderId="58" xfId="9" applyNumberFormat="1" applyFont="1" applyBorder="1" applyAlignment="1">
      <alignment horizontal="center" vertical="center"/>
    </xf>
    <xf numFmtId="205" fontId="17" fillId="0" borderId="59" xfId="9" applyNumberFormat="1" applyFont="1" applyBorder="1" applyAlignment="1">
      <alignment horizontal="center" vertical="center"/>
    </xf>
    <xf numFmtId="205" fontId="20" fillId="0" borderId="60" xfId="9" applyNumberFormat="1" applyFont="1" applyBorder="1" applyAlignment="1">
      <alignment horizontal="center" vertical="center"/>
    </xf>
    <xf numFmtId="205" fontId="20" fillId="0" borderId="61" xfId="9" applyNumberFormat="1" applyFont="1" applyBorder="1" applyAlignment="1">
      <alignment horizontal="center" vertical="center"/>
    </xf>
    <xf numFmtId="205" fontId="20" fillId="0" borderId="62" xfId="9" applyNumberFormat="1" applyFont="1" applyBorder="1" applyAlignment="1">
      <alignment horizontal="center" vertical="center"/>
    </xf>
    <xf numFmtId="205" fontId="2" fillId="0" borderId="5" xfId="9" applyNumberFormat="1" applyFont="1" applyBorder="1" applyAlignment="1">
      <alignment horizontal="center" vertical="center"/>
    </xf>
    <xf numFmtId="205" fontId="2" fillId="0" borderId="63" xfId="9" applyNumberFormat="1" applyFont="1" applyBorder="1" applyAlignment="1">
      <alignment horizontal="center" vertical="center"/>
    </xf>
    <xf numFmtId="205" fontId="2" fillId="0" borderId="64" xfId="9" applyNumberFormat="1" applyFont="1" applyBorder="1" applyAlignment="1">
      <alignment horizontal="center" vertical="center"/>
    </xf>
    <xf numFmtId="205" fontId="2" fillId="0" borderId="26" xfId="9" applyNumberFormat="1" applyFont="1" applyBorder="1" applyAlignment="1">
      <alignment horizontal="center" vertical="center"/>
    </xf>
    <xf numFmtId="205" fontId="2" fillId="0" borderId="0" xfId="9" applyNumberFormat="1" applyFont="1" applyAlignment="1">
      <alignment horizontal="center" vertical="center"/>
    </xf>
    <xf numFmtId="205" fontId="2" fillId="0" borderId="4" xfId="9" applyNumberFormat="1" applyFont="1" applyBorder="1" applyAlignment="1">
      <alignment horizontal="center" vertical="center"/>
    </xf>
    <xf numFmtId="205" fontId="2" fillId="0" borderId="65" xfId="9" applyNumberFormat="1" applyFont="1" applyBorder="1" applyAlignment="1">
      <alignment horizontal="center" vertical="center"/>
    </xf>
    <xf numFmtId="205" fontId="2" fillId="0" borderId="66" xfId="9" applyNumberFormat="1" applyFont="1" applyBorder="1" applyAlignment="1">
      <alignment horizontal="center" vertical="center"/>
    </xf>
    <xf numFmtId="205" fontId="2" fillId="0" borderId="67" xfId="9" applyNumberFormat="1" applyFont="1" applyBorder="1" applyAlignment="1">
      <alignment horizontal="center" vertical="center"/>
    </xf>
    <xf numFmtId="205" fontId="19" fillId="0" borderId="68" xfId="9" applyNumberFormat="1" applyFont="1" applyBorder="1" applyAlignment="1">
      <alignment horizontal="center" vertical="center"/>
    </xf>
    <xf numFmtId="205" fontId="18" fillId="0" borderId="68" xfId="9" applyNumberFormat="1" applyFont="1" applyBorder="1" applyAlignment="1">
      <alignment horizontal="left" vertical="center" indent="2"/>
    </xf>
    <xf numFmtId="205" fontId="2" fillId="0" borderId="0" xfId="9" applyNumberFormat="1" applyFont="1" applyBorder="1" applyAlignment="1">
      <alignment horizontal="center" vertical="center"/>
    </xf>
    <xf numFmtId="0" fontId="2" fillId="0" borderId="71" xfId="0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2" fillId="0" borderId="73" xfId="0" applyFont="1" applyBorder="1" applyAlignment="1">
      <alignment horizontal="center"/>
    </xf>
    <xf numFmtId="188" fontId="0" fillId="0" borderId="23" xfId="0" applyNumberFormat="1" applyFont="1" applyBorder="1" applyAlignment="1">
      <alignment horizontal="left" indent="1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left" indent="1"/>
    </xf>
    <xf numFmtId="0" fontId="7" fillId="0" borderId="30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7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75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0" fontId="2" fillId="0" borderId="77" xfId="0" applyFont="1" applyBorder="1" applyAlignment="1">
      <alignment horizontal="center"/>
    </xf>
    <xf numFmtId="38" fontId="0" fillId="0" borderId="36" xfId="5" applyFont="1" applyBorder="1" applyAlignment="1">
      <alignment horizontal="center" vertical="center" shrinkToFit="1"/>
    </xf>
    <xf numFmtId="38" fontId="0" fillId="0" borderId="74" xfId="5" applyFont="1" applyBorder="1" applyAlignment="1">
      <alignment horizontal="center" vertical="center" shrinkToFit="1"/>
    </xf>
    <xf numFmtId="177" fontId="0" fillId="0" borderId="27" xfId="8" applyNumberFormat="1" applyFont="1" applyBorder="1" applyAlignment="1">
      <alignment horizontal="center" vertical="center" shrinkToFit="1"/>
    </xf>
    <xf numFmtId="177" fontId="0" fillId="0" borderId="78" xfId="8" applyNumberFormat="1" applyFont="1" applyBorder="1" applyAlignment="1">
      <alignment horizontal="center" vertical="center" shrinkToFit="1"/>
    </xf>
    <xf numFmtId="177" fontId="0" fillId="0" borderId="89" xfId="8" applyNumberFormat="1" applyFont="1" applyBorder="1" applyAlignment="1">
      <alignment horizontal="center" vertical="center" shrinkToFit="1"/>
    </xf>
    <xf numFmtId="177" fontId="0" fillId="0" borderId="90" xfId="8" applyNumberFormat="1" applyFont="1" applyBorder="1" applyAlignment="1">
      <alignment horizontal="center" vertical="center" shrinkToFit="1"/>
    </xf>
    <xf numFmtId="177" fontId="0" fillId="0" borderId="91" xfId="8" applyNumberFormat="1" applyFont="1" applyBorder="1" applyAlignment="1">
      <alignment horizontal="center" vertical="center" shrinkToFit="1"/>
    </xf>
    <xf numFmtId="177" fontId="0" fillId="0" borderId="92" xfId="8" applyNumberFormat="1" applyFont="1" applyBorder="1" applyAlignment="1">
      <alignment horizontal="center" vertical="center" shrinkToFit="1"/>
    </xf>
    <xf numFmtId="177" fontId="0" fillId="0" borderId="27" xfId="8" applyNumberFormat="1" applyFont="1" applyFill="1" applyBorder="1" applyAlignment="1">
      <alignment horizontal="left" vertical="center" indent="1" shrinkToFit="1"/>
    </xf>
    <xf numFmtId="177" fontId="0" fillId="0" borderId="78" xfId="8" applyNumberFormat="1" applyFont="1" applyFill="1" applyBorder="1" applyAlignment="1">
      <alignment horizontal="left" vertical="center" indent="1" shrinkToFit="1"/>
    </xf>
    <xf numFmtId="177" fontId="0" fillId="0" borderId="79" xfId="8" applyNumberFormat="1" applyFont="1" applyBorder="1" applyAlignment="1">
      <alignment horizontal="right" vertical="center" shrinkToFit="1"/>
    </xf>
    <xf numFmtId="177" fontId="0" fillId="0" borderId="80" xfId="8" applyNumberFormat="1" applyFont="1" applyBorder="1" applyAlignment="1">
      <alignment horizontal="right" vertical="center" shrinkToFit="1"/>
    </xf>
    <xf numFmtId="194" fontId="0" fillId="0" borderId="81" xfId="8" applyNumberFormat="1" applyFont="1" applyBorder="1" applyAlignment="1">
      <alignment horizontal="center" vertical="center" shrinkToFit="1"/>
    </xf>
    <xf numFmtId="194" fontId="0" fillId="0" borderId="82" xfId="8" applyNumberFormat="1" applyFont="1" applyBorder="1" applyAlignment="1">
      <alignment horizontal="center" vertical="center" shrinkToFit="1"/>
    </xf>
    <xf numFmtId="0" fontId="0" fillId="0" borderId="83" xfId="5" applyNumberFormat="1" applyFont="1" applyFill="1" applyBorder="1" applyAlignment="1">
      <alignment horizontal="center" vertical="center" shrinkToFit="1"/>
    </xf>
    <xf numFmtId="0" fontId="0" fillId="0" borderId="84" xfId="5" applyNumberFormat="1" applyFont="1" applyFill="1" applyBorder="1" applyAlignment="1">
      <alignment horizontal="center" vertical="center" shrinkToFit="1"/>
    </xf>
    <xf numFmtId="177" fontId="15" fillId="0" borderId="93" xfId="8" applyNumberFormat="1" applyFont="1" applyBorder="1" applyAlignment="1">
      <alignment horizontal="center" vertical="center" shrinkToFit="1"/>
    </xf>
    <xf numFmtId="177" fontId="15" fillId="0" borderId="94" xfId="8" applyNumberFormat="1" applyFont="1" applyBorder="1" applyAlignment="1">
      <alignment horizontal="center" vertical="center" shrinkToFit="1"/>
    </xf>
    <xf numFmtId="177" fontId="15" fillId="0" borderId="95" xfId="8" applyNumberFormat="1" applyFont="1" applyBorder="1" applyAlignment="1">
      <alignment horizontal="center" vertical="center" shrinkToFit="1"/>
    </xf>
    <xf numFmtId="177" fontId="0" fillId="0" borderId="27" xfId="8" applyNumberFormat="1" applyFont="1" applyBorder="1" applyAlignment="1">
      <alignment horizontal="left" vertical="center" indent="1" shrinkToFit="1"/>
    </xf>
    <xf numFmtId="177" fontId="0" fillId="0" borderId="78" xfId="8" applyNumberFormat="1" applyFont="1" applyBorder="1" applyAlignment="1">
      <alignment horizontal="left" vertical="center" indent="1" shrinkToFit="1"/>
    </xf>
    <xf numFmtId="0" fontId="0" fillId="0" borderId="88" xfId="5" applyNumberFormat="1" applyFont="1" applyFill="1" applyBorder="1" applyAlignment="1">
      <alignment horizontal="center" vertical="center" shrinkToFit="1"/>
    </xf>
    <xf numFmtId="0" fontId="0" fillId="0" borderId="0" xfId="5" applyNumberFormat="1" applyFont="1" applyFill="1" applyBorder="1" applyAlignment="1">
      <alignment horizontal="center" vertical="center" shrinkToFit="1"/>
    </xf>
    <xf numFmtId="177" fontId="0" fillId="0" borderId="85" xfId="8" applyNumberFormat="1" applyFont="1" applyFill="1" applyBorder="1" applyAlignment="1">
      <alignment horizontal="left" vertical="center" indent="1" shrinkToFit="1"/>
    </xf>
    <xf numFmtId="177" fontId="0" fillId="0" borderId="86" xfId="8" applyNumberFormat="1" applyFont="1" applyBorder="1" applyAlignment="1">
      <alignment horizontal="right" vertical="center" shrinkToFit="1"/>
    </xf>
    <xf numFmtId="194" fontId="0" fillId="0" borderId="87" xfId="8" applyNumberFormat="1" applyFont="1" applyBorder="1" applyAlignment="1">
      <alignment horizontal="center" vertical="center" shrinkToFit="1"/>
    </xf>
  </cellXfs>
  <cellStyles count="10">
    <cellStyle name="パーセント" xfId="1" builtinId="5"/>
    <cellStyle name="パーセント 2" xfId="2"/>
    <cellStyle name="パーセント 3" xfId="3"/>
    <cellStyle name="桁区切り" xfId="4" builtinId="6"/>
    <cellStyle name="桁区切り 2 2" xfId="5"/>
    <cellStyle name="桁区切り 3" xfId="6"/>
    <cellStyle name="標準" xfId="0" builtinId="0"/>
    <cellStyle name="標準 2" xfId="7"/>
    <cellStyle name="標準 3 2" xfId="8"/>
    <cellStyle name="標準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73" name="Line 1">
          <a:extLst>
            <a:ext uri="{FF2B5EF4-FFF2-40B4-BE49-F238E27FC236}">
              <a16:creationId xmlns:a16="http://schemas.microsoft.com/office/drawing/2014/main" id="{61EF4C47-A856-40AA-A21C-881B145DA146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74" name="Line 2">
          <a:extLst>
            <a:ext uri="{FF2B5EF4-FFF2-40B4-BE49-F238E27FC236}">
              <a16:creationId xmlns:a16="http://schemas.microsoft.com/office/drawing/2014/main" id="{0A1F290A-8EA1-4375-BCB7-C97150E43626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75" name="Line 3">
          <a:extLst>
            <a:ext uri="{FF2B5EF4-FFF2-40B4-BE49-F238E27FC236}">
              <a16:creationId xmlns:a16="http://schemas.microsoft.com/office/drawing/2014/main" id="{F795C4E3-83F1-4DEB-B64C-4722374E55EB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76" name="Line 4">
          <a:extLst>
            <a:ext uri="{FF2B5EF4-FFF2-40B4-BE49-F238E27FC236}">
              <a16:creationId xmlns:a16="http://schemas.microsoft.com/office/drawing/2014/main" id="{56C54309-40B5-480C-8C66-7EFA30D805AD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77" name="Line 5">
          <a:extLst>
            <a:ext uri="{FF2B5EF4-FFF2-40B4-BE49-F238E27FC236}">
              <a16:creationId xmlns:a16="http://schemas.microsoft.com/office/drawing/2014/main" id="{CF79528B-3AE2-40C4-B038-E3F9B6F7DFAD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78" name="Line 6">
          <a:extLst>
            <a:ext uri="{FF2B5EF4-FFF2-40B4-BE49-F238E27FC236}">
              <a16:creationId xmlns:a16="http://schemas.microsoft.com/office/drawing/2014/main" id="{EB06FC84-B6BC-4E40-9857-54C526C5084D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79" name="Line 7">
          <a:extLst>
            <a:ext uri="{FF2B5EF4-FFF2-40B4-BE49-F238E27FC236}">
              <a16:creationId xmlns:a16="http://schemas.microsoft.com/office/drawing/2014/main" id="{4988421A-307F-40A1-AD00-6673716B748E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80" name="Line 8">
          <a:extLst>
            <a:ext uri="{FF2B5EF4-FFF2-40B4-BE49-F238E27FC236}">
              <a16:creationId xmlns:a16="http://schemas.microsoft.com/office/drawing/2014/main" id="{07C83391-585B-4E1F-A22E-7C3DC0256923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81" name="Line 11">
          <a:extLst>
            <a:ext uri="{FF2B5EF4-FFF2-40B4-BE49-F238E27FC236}">
              <a16:creationId xmlns:a16="http://schemas.microsoft.com/office/drawing/2014/main" id="{1DB18371-19B7-42D2-B79F-1DF8BA4CE1EF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82" name="Line 12">
          <a:extLst>
            <a:ext uri="{FF2B5EF4-FFF2-40B4-BE49-F238E27FC236}">
              <a16:creationId xmlns:a16="http://schemas.microsoft.com/office/drawing/2014/main" id="{12C99027-B5D0-4257-BE07-684F5738A988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83" name="Line 13">
          <a:extLst>
            <a:ext uri="{FF2B5EF4-FFF2-40B4-BE49-F238E27FC236}">
              <a16:creationId xmlns:a16="http://schemas.microsoft.com/office/drawing/2014/main" id="{D71172EB-ED4A-49B4-842A-3410F12B67E8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84" name="Line 14">
          <a:extLst>
            <a:ext uri="{FF2B5EF4-FFF2-40B4-BE49-F238E27FC236}">
              <a16:creationId xmlns:a16="http://schemas.microsoft.com/office/drawing/2014/main" id="{6205776C-EA4B-499F-A893-EEA1BEC1323E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85" name="Line 15">
          <a:extLst>
            <a:ext uri="{FF2B5EF4-FFF2-40B4-BE49-F238E27FC236}">
              <a16:creationId xmlns:a16="http://schemas.microsoft.com/office/drawing/2014/main" id="{0449CEF4-E2AF-4CB3-8C7B-F8D3382710B7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86" name="Line 16">
          <a:extLst>
            <a:ext uri="{FF2B5EF4-FFF2-40B4-BE49-F238E27FC236}">
              <a16:creationId xmlns:a16="http://schemas.microsoft.com/office/drawing/2014/main" id="{574D2375-6810-4D94-995F-0088B6FF12F4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87" name="Line 17">
          <a:extLst>
            <a:ext uri="{FF2B5EF4-FFF2-40B4-BE49-F238E27FC236}">
              <a16:creationId xmlns:a16="http://schemas.microsoft.com/office/drawing/2014/main" id="{5E7FCC3B-585B-4EF0-A747-578AEA73DF28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88" name="Line 18">
          <a:extLst>
            <a:ext uri="{FF2B5EF4-FFF2-40B4-BE49-F238E27FC236}">
              <a16:creationId xmlns:a16="http://schemas.microsoft.com/office/drawing/2014/main" id="{7545EF20-7B11-4CF1-A0B1-07A3B3BB7A8B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89" name="Line 1">
          <a:extLst>
            <a:ext uri="{FF2B5EF4-FFF2-40B4-BE49-F238E27FC236}">
              <a16:creationId xmlns:a16="http://schemas.microsoft.com/office/drawing/2014/main" id="{18C38620-6C2B-43F7-AFAF-AE936061D0E2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90" name="Line 2">
          <a:extLst>
            <a:ext uri="{FF2B5EF4-FFF2-40B4-BE49-F238E27FC236}">
              <a16:creationId xmlns:a16="http://schemas.microsoft.com/office/drawing/2014/main" id="{9825A699-926B-47EF-8705-93A28CF06BA4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91" name="Line 3">
          <a:extLst>
            <a:ext uri="{FF2B5EF4-FFF2-40B4-BE49-F238E27FC236}">
              <a16:creationId xmlns:a16="http://schemas.microsoft.com/office/drawing/2014/main" id="{FCDEA991-8F73-4079-9B9D-2E39D9AD1D0C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92" name="Line 4">
          <a:extLst>
            <a:ext uri="{FF2B5EF4-FFF2-40B4-BE49-F238E27FC236}">
              <a16:creationId xmlns:a16="http://schemas.microsoft.com/office/drawing/2014/main" id="{8754FFD1-54F8-4B75-ADB5-DE903652DEB6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93" name="Line 5">
          <a:extLst>
            <a:ext uri="{FF2B5EF4-FFF2-40B4-BE49-F238E27FC236}">
              <a16:creationId xmlns:a16="http://schemas.microsoft.com/office/drawing/2014/main" id="{46D8A547-8A99-47CA-BD51-1345BC8E5341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94" name="Line 6">
          <a:extLst>
            <a:ext uri="{FF2B5EF4-FFF2-40B4-BE49-F238E27FC236}">
              <a16:creationId xmlns:a16="http://schemas.microsoft.com/office/drawing/2014/main" id="{8DB4AAB5-473F-44B5-843E-1D49AD9DE488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95" name="Line 7">
          <a:extLst>
            <a:ext uri="{FF2B5EF4-FFF2-40B4-BE49-F238E27FC236}">
              <a16:creationId xmlns:a16="http://schemas.microsoft.com/office/drawing/2014/main" id="{2B321C93-D3D5-4959-9CFC-25660E79D224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96" name="Line 8">
          <a:extLst>
            <a:ext uri="{FF2B5EF4-FFF2-40B4-BE49-F238E27FC236}">
              <a16:creationId xmlns:a16="http://schemas.microsoft.com/office/drawing/2014/main" id="{EA8C4F8B-22A1-4423-9A1E-1ACA781F034E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97" name="Line 11">
          <a:extLst>
            <a:ext uri="{FF2B5EF4-FFF2-40B4-BE49-F238E27FC236}">
              <a16:creationId xmlns:a16="http://schemas.microsoft.com/office/drawing/2014/main" id="{3D2877F3-35DD-4918-93A7-433138004A0A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498" name="Line 12">
          <a:extLst>
            <a:ext uri="{FF2B5EF4-FFF2-40B4-BE49-F238E27FC236}">
              <a16:creationId xmlns:a16="http://schemas.microsoft.com/office/drawing/2014/main" id="{CD9B35B6-56AD-480F-A0A2-C83C4BC6E25C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499" name="Line 13">
          <a:extLst>
            <a:ext uri="{FF2B5EF4-FFF2-40B4-BE49-F238E27FC236}">
              <a16:creationId xmlns:a16="http://schemas.microsoft.com/office/drawing/2014/main" id="{8C572A33-B5BC-403C-BE43-C225853ED260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00" name="Line 14">
          <a:extLst>
            <a:ext uri="{FF2B5EF4-FFF2-40B4-BE49-F238E27FC236}">
              <a16:creationId xmlns:a16="http://schemas.microsoft.com/office/drawing/2014/main" id="{8D1225F7-5CD6-462C-89AE-91DC2209C478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01" name="Line 15">
          <a:extLst>
            <a:ext uri="{FF2B5EF4-FFF2-40B4-BE49-F238E27FC236}">
              <a16:creationId xmlns:a16="http://schemas.microsoft.com/office/drawing/2014/main" id="{2BC2A37B-CCF5-48D5-966C-C4358815BEEB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02" name="Line 16">
          <a:extLst>
            <a:ext uri="{FF2B5EF4-FFF2-40B4-BE49-F238E27FC236}">
              <a16:creationId xmlns:a16="http://schemas.microsoft.com/office/drawing/2014/main" id="{A79070E8-4DEC-4E88-BD60-5CE4C11DB75E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03" name="Line 17">
          <a:extLst>
            <a:ext uri="{FF2B5EF4-FFF2-40B4-BE49-F238E27FC236}">
              <a16:creationId xmlns:a16="http://schemas.microsoft.com/office/drawing/2014/main" id="{F157AB13-B550-4B1C-9F9C-C751620D1579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04" name="Line 18">
          <a:extLst>
            <a:ext uri="{FF2B5EF4-FFF2-40B4-BE49-F238E27FC236}">
              <a16:creationId xmlns:a16="http://schemas.microsoft.com/office/drawing/2014/main" id="{846DC589-3275-45BC-A8D6-B9B785D11DD4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05" name="Line 1">
          <a:extLst>
            <a:ext uri="{FF2B5EF4-FFF2-40B4-BE49-F238E27FC236}">
              <a16:creationId xmlns:a16="http://schemas.microsoft.com/office/drawing/2014/main" id="{5DC7BE4A-CA46-4744-8524-AD8F4093D3D3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06" name="Line 2">
          <a:extLst>
            <a:ext uri="{FF2B5EF4-FFF2-40B4-BE49-F238E27FC236}">
              <a16:creationId xmlns:a16="http://schemas.microsoft.com/office/drawing/2014/main" id="{661E1E0A-CF42-4511-BADA-358F579984E2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07" name="Line 3">
          <a:extLst>
            <a:ext uri="{FF2B5EF4-FFF2-40B4-BE49-F238E27FC236}">
              <a16:creationId xmlns:a16="http://schemas.microsoft.com/office/drawing/2014/main" id="{C3F67C3D-1683-406B-8177-C0FDFA7FFA21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08" name="Line 4">
          <a:extLst>
            <a:ext uri="{FF2B5EF4-FFF2-40B4-BE49-F238E27FC236}">
              <a16:creationId xmlns:a16="http://schemas.microsoft.com/office/drawing/2014/main" id="{D673DC45-0E49-4303-A83B-DFCC4A782862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09" name="Line 5">
          <a:extLst>
            <a:ext uri="{FF2B5EF4-FFF2-40B4-BE49-F238E27FC236}">
              <a16:creationId xmlns:a16="http://schemas.microsoft.com/office/drawing/2014/main" id="{453F5003-38B2-48BA-96FD-662F8A673B87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10" name="Line 6">
          <a:extLst>
            <a:ext uri="{FF2B5EF4-FFF2-40B4-BE49-F238E27FC236}">
              <a16:creationId xmlns:a16="http://schemas.microsoft.com/office/drawing/2014/main" id="{8F797780-7F75-4A43-9A92-0C9C9DD583B1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11" name="Line 7">
          <a:extLst>
            <a:ext uri="{FF2B5EF4-FFF2-40B4-BE49-F238E27FC236}">
              <a16:creationId xmlns:a16="http://schemas.microsoft.com/office/drawing/2014/main" id="{E2F4001F-04C4-4E3F-975C-AECBEE8D6F14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12" name="Line 8">
          <a:extLst>
            <a:ext uri="{FF2B5EF4-FFF2-40B4-BE49-F238E27FC236}">
              <a16:creationId xmlns:a16="http://schemas.microsoft.com/office/drawing/2014/main" id="{14A1E918-A9B4-42A2-B2B4-E281F93B8B0F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13" name="Line 11">
          <a:extLst>
            <a:ext uri="{FF2B5EF4-FFF2-40B4-BE49-F238E27FC236}">
              <a16:creationId xmlns:a16="http://schemas.microsoft.com/office/drawing/2014/main" id="{F9BBE0A9-A4E2-4E0F-B8EF-AC1D69214FA2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14" name="Line 12">
          <a:extLst>
            <a:ext uri="{FF2B5EF4-FFF2-40B4-BE49-F238E27FC236}">
              <a16:creationId xmlns:a16="http://schemas.microsoft.com/office/drawing/2014/main" id="{6E5000DE-4B74-4FDF-AC98-0FCC885EFA46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15" name="Line 13">
          <a:extLst>
            <a:ext uri="{FF2B5EF4-FFF2-40B4-BE49-F238E27FC236}">
              <a16:creationId xmlns:a16="http://schemas.microsoft.com/office/drawing/2014/main" id="{F6117594-0A46-4655-9DE3-EB467544A7BC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16" name="Line 14">
          <a:extLst>
            <a:ext uri="{FF2B5EF4-FFF2-40B4-BE49-F238E27FC236}">
              <a16:creationId xmlns:a16="http://schemas.microsoft.com/office/drawing/2014/main" id="{4B04DF79-AB1B-49A7-BFA5-AF9473D935FC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17" name="Line 15">
          <a:extLst>
            <a:ext uri="{FF2B5EF4-FFF2-40B4-BE49-F238E27FC236}">
              <a16:creationId xmlns:a16="http://schemas.microsoft.com/office/drawing/2014/main" id="{99274357-FD31-44E4-89C3-B0E46F9D1713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18" name="Line 16">
          <a:extLst>
            <a:ext uri="{FF2B5EF4-FFF2-40B4-BE49-F238E27FC236}">
              <a16:creationId xmlns:a16="http://schemas.microsoft.com/office/drawing/2014/main" id="{D6E6BCBF-AE59-4F58-A7BE-247E384905DE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19" name="Line 17">
          <a:extLst>
            <a:ext uri="{FF2B5EF4-FFF2-40B4-BE49-F238E27FC236}">
              <a16:creationId xmlns:a16="http://schemas.microsoft.com/office/drawing/2014/main" id="{9E1754D9-F0E7-49B4-B99A-E60789AA4829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20" name="Line 18">
          <a:extLst>
            <a:ext uri="{FF2B5EF4-FFF2-40B4-BE49-F238E27FC236}">
              <a16:creationId xmlns:a16="http://schemas.microsoft.com/office/drawing/2014/main" id="{0636720C-AA2F-4C19-A298-A3EF0F4A4534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21" name="Line 1">
          <a:extLst>
            <a:ext uri="{FF2B5EF4-FFF2-40B4-BE49-F238E27FC236}">
              <a16:creationId xmlns:a16="http://schemas.microsoft.com/office/drawing/2014/main" id="{7B87B29C-2B8E-447A-BD3C-07749432F804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22" name="Line 2">
          <a:extLst>
            <a:ext uri="{FF2B5EF4-FFF2-40B4-BE49-F238E27FC236}">
              <a16:creationId xmlns:a16="http://schemas.microsoft.com/office/drawing/2014/main" id="{A035C71D-EE88-445B-8627-7A6D08844EF4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23" name="Line 3">
          <a:extLst>
            <a:ext uri="{FF2B5EF4-FFF2-40B4-BE49-F238E27FC236}">
              <a16:creationId xmlns:a16="http://schemas.microsoft.com/office/drawing/2014/main" id="{73C3B3C6-F7C0-4C64-B9B0-AE8513057CD0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24" name="Line 4">
          <a:extLst>
            <a:ext uri="{FF2B5EF4-FFF2-40B4-BE49-F238E27FC236}">
              <a16:creationId xmlns:a16="http://schemas.microsoft.com/office/drawing/2014/main" id="{AB01306A-355F-4464-9D72-29BE922C6821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25" name="Line 5">
          <a:extLst>
            <a:ext uri="{FF2B5EF4-FFF2-40B4-BE49-F238E27FC236}">
              <a16:creationId xmlns:a16="http://schemas.microsoft.com/office/drawing/2014/main" id="{EC612D49-F6A5-4C35-B86A-51C9E398A904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26" name="Line 6">
          <a:extLst>
            <a:ext uri="{FF2B5EF4-FFF2-40B4-BE49-F238E27FC236}">
              <a16:creationId xmlns:a16="http://schemas.microsoft.com/office/drawing/2014/main" id="{E436F28D-984F-4C7E-A9E0-E53AD1715DAC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27" name="Line 7">
          <a:extLst>
            <a:ext uri="{FF2B5EF4-FFF2-40B4-BE49-F238E27FC236}">
              <a16:creationId xmlns:a16="http://schemas.microsoft.com/office/drawing/2014/main" id="{2E8B1C69-600C-498B-A5A9-A9D4EB9E1B68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28" name="Line 8">
          <a:extLst>
            <a:ext uri="{FF2B5EF4-FFF2-40B4-BE49-F238E27FC236}">
              <a16:creationId xmlns:a16="http://schemas.microsoft.com/office/drawing/2014/main" id="{22958371-0C39-4A35-852B-6C4131BC7B85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29" name="Line 11">
          <a:extLst>
            <a:ext uri="{FF2B5EF4-FFF2-40B4-BE49-F238E27FC236}">
              <a16:creationId xmlns:a16="http://schemas.microsoft.com/office/drawing/2014/main" id="{720E9717-CEC9-43BF-B77C-EB597B0431C9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30" name="Line 12">
          <a:extLst>
            <a:ext uri="{FF2B5EF4-FFF2-40B4-BE49-F238E27FC236}">
              <a16:creationId xmlns:a16="http://schemas.microsoft.com/office/drawing/2014/main" id="{607BD2C0-FDFC-464F-8E8E-7587E16F190B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31" name="Line 13">
          <a:extLst>
            <a:ext uri="{FF2B5EF4-FFF2-40B4-BE49-F238E27FC236}">
              <a16:creationId xmlns:a16="http://schemas.microsoft.com/office/drawing/2014/main" id="{C338232B-1B8D-46AD-843F-608C8B65BCC6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32" name="Line 14">
          <a:extLst>
            <a:ext uri="{FF2B5EF4-FFF2-40B4-BE49-F238E27FC236}">
              <a16:creationId xmlns:a16="http://schemas.microsoft.com/office/drawing/2014/main" id="{0B64968B-3AB2-4974-973D-EAC5C6613DFE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33" name="Line 15">
          <a:extLst>
            <a:ext uri="{FF2B5EF4-FFF2-40B4-BE49-F238E27FC236}">
              <a16:creationId xmlns:a16="http://schemas.microsoft.com/office/drawing/2014/main" id="{BCFC4366-617A-4A6A-87EC-BF0B51BFD13B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34" name="Line 16">
          <a:extLst>
            <a:ext uri="{FF2B5EF4-FFF2-40B4-BE49-F238E27FC236}">
              <a16:creationId xmlns:a16="http://schemas.microsoft.com/office/drawing/2014/main" id="{8249257D-7A6E-4DF3-B05F-D0DE7044D739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6</xdr:row>
      <xdr:rowOff>66675</xdr:rowOff>
    </xdr:from>
    <xdr:to>
      <xdr:col>10</xdr:col>
      <xdr:colOff>95250</xdr:colOff>
      <xdr:row>6</xdr:row>
      <xdr:rowOff>66675</xdr:rowOff>
    </xdr:to>
    <xdr:sp macro="" textlink="">
      <xdr:nvSpPr>
        <xdr:cNvPr id="1535" name="Line 17">
          <a:extLst>
            <a:ext uri="{FF2B5EF4-FFF2-40B4-BE49-F238E27FC236}">
              <a16:creationId xmlns:a16="http://schemas.microsoft.com/office/drawing/2014/main" id="{1E4A31CD-1916-4D48-8519-095E21F3535D}"/>
            </a:ext>
          </a:extLst>
        </xdr:cNvPr>
        <xdr:cNvSpPr>
          <a:spLocks noChangeShapeType="1"/>
        </xdr:cNvSpPr>
      </xdr:nvSpPr>
      <xdr:spPr bwMode="auto">
        <a:xfrm>
          <a:off x="8001000" y="30384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6</xdr:row>
      <xdr:rowOff>57150</xdr:rowOff>
    </xdr:from>
    <xdr:to>
      <xdr:col>10</xdr:col>
      <xdr:colOff>95250</xdr:colOff>
      <xdr:row>7</xdr:row>
      <xdr:rowOff>0</xdr:rowOff>
    </xdr:to>
    <xdr:sp macro="" textlink="">
      <xdr:nvSpPr>
        <xdr:cNvPr id="1536" name="Line 18">
          <a:extLst>
            <a:ext uri="{FF2B5EF4-FFF2-40B4-BE49-F238E27FC236}">
              <a16:creationId xmlns:a16="http://schemas.microsoft.com/office/drawing/2014/main" id="{EF087E42-4A36-4611-AB19-3D2B61337313}"/>
            </a:ext>
          </a:extLst>
        </xdr:cNvPr>
        <xdr:cNvSpPr>
          <a:spLocks noChangeShapeType="1"/>
        </xdr:cNvSpPr>
      </xdr:nvSpPr>
      <xdr:spPr bwMode="auto">
        <a:xfrm>
          <a:off x="8001000" y="3028950"/>
          <a:ext cx="0" cy="4857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810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view="pageBreakPreview" zoomScaleNormal="100" zoomScaleSheetLayoutView="100" workbookViewId="0">
      <selection activeCell="D10" sqref="D10:L10"/>
    </sheetView>
  </sheetViews>
  <sheetFormatPr defaultColWidth="10.75" defaultRowHeight="20.45" customHeight="1"/>
  <cols>
    <col min="1" max="9" width="10.375" style="163" customWidth="1"/>
    <col min="10" max="10" width="10.375" style="165" customWidth="1"/>
    <col min="11" max="11" width="10.375" style="164" customWidth="1"/>
    <col min="12" max="12" width="10.375" style="163" customWidth="1"/>
    <col min="13" max="13" width="10.75" style="163"/>
    <col min="14" max="14" width="10" style="163" bestFit="1" customWidth="1"/>
    <col min="15" max="15" width="15.875" style="163" customWidth="1"/>
    <col min="16" max="16" width="22.375" style="163" customWidth="1"/>
    <col min="17" max="17" width="17.125" style="163" customWidth="1"/>
    <col min="18" max="16384" width="10.75" style="163"/>
  </cols>
  <sheetData>
    <row r="1" spans="1:12" ht="20.45" customHeight="1" thickBot="1">
      <c r="A1" s="166"/>
      <c r="B1" s="167"/>
      <c r="C1" s="167"/>
      <c r="D1" s="167"/>
      <c r="E1" s="167"/>
      <c r="F1" s="167"/>
      <c r="G1" s="167"/>
      <c r="H1" s="167"/>
      <c r="I1" s="167"/>
      <c r="J1" s="166"/>
      <c r="K1" s="168"/>
      <c r="L1" s="167"/>
    </row>
    <row r="2" spans="1:12" ht="42.75" customHeight="1">
      <c r="A2" s="195" t="s">
        <v>87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7"/>
    </row>
    <row r="3" spans="1:12" ht="42.75" customHeight="1" thickBot="1">
      <c r="A3" s="198" t="s">
        <v>86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200"/>
    </row>
    <row r="4" spans="1:12" ht="42.75" customHeight="1">
      <c r="A4" s="201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3"/>
    </row>
    <row r="5" spans="1:12" ht="42.75" customHeight="1">
      <c r="A5" s="204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06"/>
    </row>
    <row r="6" spans="1:12" ht="42.75" customHeight="1">
      <c r="A6" s="204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6"/>
    </row>
    <row r="7" spans="1:12" ht="42.75" customHeight="1" thickBot="1">
      <c r="A7" s="207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9"/>
    </row>
    <row r="8" spans="1:12" ht="42.75" customHeight="1">
      <c r="A8" s="210" t="s">
        <v>85</v>
      </c>
      <c r="B8" s="210"/>
      <c r="C8" s="210"/>
      <c r="D8" s="211" t="s">
        <v>84</v>
      </c>
      <c r="E8" s="211"/>
      <c r="F8" s="211"/>
      <c r="G8" s="211"/>
      <c r="H8" s="211"/>
      <c r="I8" s="211"/>
      <c r="J8" s="211"/>
      <c r="K8" s="211"/>
      <c r="L8" s="211"/>
    </row>
    <row r="9" spans="1:12" ht="42.75" customHeight="1">
      <c r="A9" s="193" t="s">
        <v>83</v>
      </c>
      <c r="B9" s="193"/>
      <c r="C9" s="193"/>
      <c r="D9" s="194"/>
      <c r="E9" s="194"/>
      <c r="F9" s="194"/>
      <c r="G9" s="194"/>
      <c r="H9" s="194"/>
      <c r="I9" s="194"/>
      <c r="J9" s="194"/>
      <c r="K9" s="194"/>
      <c r="L9" s="194"/>
    </row>
    <row r="10" spans="1:12" ht="42.75" customHeight="1">
      <c r="A10" s="193" t="s">
        <v>82</v>
      </c>
      <c r="B10" s="193"/>
      <c r="C10" s="193"/>
      <c r="D10" s="194" t="str">
        <f>内訳書!A3</f>
        <v>令和8年度　貝塚市航空写真撮影等業務</v>
      </c>
      <c r="E10" s="194"/>
      <c r="F10" s="194"/>
      <c r="G10" s="194"/>
      <c r="H10" s="194"/>
      <c r="I10" s="194"/>
      <c r="J10" s="194"/>
      <c r="K10" s="194"/>
      <c r="L10" s="194"/>
    </row>
    <row r="11" spans="1:12" ht="42.75" customHeight="1">
      <c r="A11" s="193" t="s">
        <v>81</v>
      </c>
      <c r="B11" s="193"/>
      <c r="C11" s="193"/>
      <c r="D11" s="194"/>
      <c r="E11" s="194"/>
      <c r="F11" s="194"/>
      <c r="G11" s="194"/>
      <c r="H11" s="194"/>
      <c r="I11" s="194"/>
      <c r="J11" s="194"/>
      <c r="K11" s="194"/>
      <c r="L11" s="194"/>
    </row>
    <row r="12" spans="1:12" ht="42.75" customHeight="1" thickBot="1">
      <c r="A12" s="190" t="s">
        <v>80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2"/>
    </row>
  </sheetData>
  <mergeCells count="15">
    <mergeCell ref="A2:L2"/>
    <mergeCell ref="A3:L3"/>
    <mergeCell ref="A4:L4"/>
    <mergeCell ref="A6:L6"/>
    <mergeCell ref="A7:L7"/>
    <mergeCell ref="A8:C8"/>
    <mergeCell ref="D8:L8"/>
    <mergeCell ref="A5:L5"/>
    <mergeCell ref="A12:L12"/>
    <mergeCell ref="A9:C9"/>
    <mergeCell ref="D9:L9"/>
    <mergeCell ref="A10:C10"/>
    <mergeCell ref="D10:L10"/>
    <mergeCell ref="A11:C11"/>
    <mergeCell ref="D11:L11"/>
  </mergeCells>
  <phoneticPr fontId="14"/>
  <printOptions horizontalCentered="1" verticalCentered="1"/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tabSelected="1" view="pageBreakPreview" zoomScaleNormal="85" zoomScaleSheetLayoutView="100" workbookViewId="0">
      <selection sqref="A1:M2"/>
    </sheetView>
  </sheetViews>
  <sheetFormatPr defaultRowHeight="14.25"/>
  <cols>
    <col min="1" max="5" width="11.625" customWidth="1"/>
    <col min="6" max="6" width="6.625" customWidth="1"/>
    <col min="7" max="7" width="10.625" customWidth="1"/>
    <col min="8" max="8" width="10.625" style="186" customWidth="1"/>
    <col min="9" max="9" width="12.625" style="186" customWidth="1"/>
    <col min="10" max="10" width="5.625" customWidth="1"/>
    <col min="11" max="11" width="3.625" customWidth="1"/>
    <col min="12" max="12" width="7.125" customWidth="1"/>
    <col min="13" max="13" width="6.125" customWidth="1"/>
    <col min="15" max="15" width="11" bestFit="1" customWidth="1"/>
    <col min="16" max="16" width="21.5" style="70" customWidth="1"/>
    <col min="17" max="17" width="11" customWidth="1"/>
    <col min="18" max="18" width="15" customWidth="1"/>
    <col min="19" max="19" width="21.875" style="70" customWidth="1"/>
    <col min="20" max="20" width="14.5" customWidth="1"/>
  </cols>
  <sheetData>
    <row r="1" spans="1:26" ht="20.25" customHeight="1">
      <c r="A1" s="219" t="s">
        <v>17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1"/>
      <c r="N1" s="15"/>
      <c r="O1" s="3"/>
      <c r="Q1" s="3"/>
      <c r="R1" s="3"/>
      <c r="S1" s="73"/>
      <c r="T1" s="3"/>
      <c r="U1" s="3"/>
      <c r="V1" s="3"/>
      <c r="W1" s="3"/>
      <c r="X1" s="3"/>
      <c r="Y1" s="3"/>
      <c r="Z1" s="3"/>
    </row>
    <row r="2" spans="1:26" ht="20.25" customHeight="1">
      <c r="A2" s="222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4"/>
      <c r="N2" s="15"/>
      <c r="O2" s="3"/>
      <c r="Q2" s="3"/>
      <c r="R2" s="3"/>
      <c r="S2" s="73"/>
      <c r="T2" s="3"/>
      <c r="U2" s="3"/>
      <c r="V2" s="3"/>
      <c r="W2" s="3"/>
      <c r="X2" s="3"/>
      <c r="Y2" s="3"/>
      <c r="Z2" s="3"/>
    </row>
    <row r="3" spans="1:26" ht="20.25" customHeight="1" thickBot="1">
      <c r="A3" s="66" t="s">
        <v>95</v>
      </c>
      <c r="B3" s="11"/>
      <c r="C3" s="11"/>
      <c r="D3" s="11"/>
      <c r="E3" s="11"/>
      <c r="F3" s="6"/>
      <c r="G3" s="7"/>
      <c r="H3" s="169"/>
      <c r="I3" s="169"/>
      <c r="J3" s="6"/>
      <c r="K3" s="12"/>
      <c r="L3" s="6"/>
      <c r="M3" s="16"/>
      <c r="N3" s="15"/>
      <c r="O3" s="3"/>
      <c r="Q3" s="3"/>
      <c r="R3" s="3"/>
      <c r="S3" s="73"/>
      <c r="T3" s="3"/>
      <c r="U3" s="3"/>
      <c r="V3" s="3"/>
      <c r="W3" s="3"/>
      <c r="X3" s="3"/>
      <c r="Y3" s="3"/>
      <c r="Z3" s="3"/>
    </row>
    <row r="4" spans="1:26" ht="20.25" customHeight="1" thickBot="1">
      <c r="A4" s="80" t="s">
        <v>7</v>
      </c>
      <c r="B4" s="81" t="s">
        <v>18</v>
      </c>
      <c r="C4" s="81" t="s">
        <v>11</v>
      </c>
      <c r="D4" s="81" t="s">
        <v>12</v>
      </c>
      <c r="E4" s="82" t="s">
        <v>3</v>
      </c>
      <c r="F4" s="82" t="s">
        <v>1</v>
      </c>
      <c r="G4" s="83" t="s">
        <v>19</v>
      </c>
      <c r="H4" s="170" t="s">
        <v>4</v>
      </c>
      <c r="I4" s="170" t="s">
        <v>5</v>
      </c>
      <c r="J4" s="225" t="s">
        <v>6</v>
      </c>
      <c r="K4" s="226"/>
      <c r="L4" s="226"/>
      <c r="M4" s="227"/>
      <c r="N4" s="15"/>
      <c r="O4" s="3"/>
      <c r="Q4" s="3"/>
      <c r="R4" s="3"/>
      <c r="S4" s="76"/>
      <c r="T4" s="77"/>
      <c r="U4" s="78"/>
      <c r="V4" s="3"/>
      <c r="W4" s="3"/>
      <c r="X4" s="3"/>
      <c r="Y4" s="3"/>
      <c r="Z4" s="3"/>
    </row>
    <row r="5" spans="1:26" ht="20.25" customHeight="1">
      <c r="A5" s="40" t="s">
        <v>20</v>
      </c>
      <c r="B5" s="41" t="s">
        <v>0</v>
      </c>
      <c r="C5" s="41"/>
      <c r="D5" s="41"/>
      <c r="E5" s="41"/>
      <c r="F5" s="42"/>
      <c r="G5" s="43"/>
      <c r="H5" s="171"/>
      <c r="I5" s="172">
        <f>+I6+I15</f>
        <v>0</v>
      </c>
      <c r="J5" s="32"/>
      <c r="K5" s="33"/>
      <c r="L5" s="34"/>
      <c r="M5" s="35"/>
      <c r="N5" s="15"/>
      <c r="O5" s="3"/>
      <c r="Q5" s="3"/>
      <c r="R5" s="3"/>
      <c r="S5" s="75"/>
      <c r="T5" s="79"/>
      <c r="U5" s="78"/>
      <c r="V5" s="3"/>
      <c r="W5" s="3"/>
      <c r="X5" s="3"/>
      <c r="Y5" s="3"/>
      <c r="Z5" s="3"/>
    </row>
    <row r="6" spans="1:26" ht="20.25" customHeight="1">
      <c r="A6" s="44"/>
      <c r="B6" s="45" t="s">
        <v>21</v>
      </c>
      <c r="C6" s="45"/>
      <c r="D6" s="45"/>
      <c r="E6" s="45"/>
      <c r="F6" s="46"/>
      <c r="G6" s="47"/>
      <c r="H6" s="173"/>
      <c r="I6" s="174">
        <f>SUM(I7:I13)</f>
        <v>0</v>
      </c>
      <c r="J6" s="30"/>
      <c r="K6" s="12"/>
      <c r="L6" s="6"/>
      <c r="M6" s="16"/>
      <c r="N6" s="15"/>
      <c r="O6" s="3"/>
      <c r="Q6" s="3"/>
      <c r="R6" s="3"/>
      <c r="S6" s="75"/>
      <c r="T6" s="78"/>
      <c r="U6" s="78"/>
      <c r="V6" s="3"/>
      <c r="W6" s="3"/>
      <c r="X6" s="3"/>
      <c r="Y6" s="3"/>
      <c r="Z6" s="3"/>
    </row>
    <row r="7" spans="1:26" ht="20.25" customHeight="1">
      <c r="A7" s="44"/>
      <c r="B7" s="61" t="s">
        <v>52</v>
      </c>
      <c r="C7" s="45"/>
      <c r="D7" s="45"/>
      <c r="E7" s="45"/>
      <c r="F7" s="48" t="s">
        <v>89</v>
      </c>
      <c r="G7" s="50">
        <v>43.93</v>
      </c>
      <c r="H7" s="173">
        <f>代価表!Q6</f>
        <v>0</v>
      </c>
      <c r="I7" s="174">
        <f t="shared" ref="I7:I13" si="0">INT(G7*H7)</f>
        <v>0</v>
      </c>
      <c r="J7" s="5" t="s">
        <v>2</v>
      </c>
      <c r="K7" s="14">
        <v>1</v>
      </c>
      <c r="L7" s="1" t="s">
        <v>9</v>
      </c>
      <c r="M7" s="18"/>
      <c r="N7" s="15"/>
      <c r="O7" s="3"/>
      <c r="Q7" s="27"/>
      <c r="R7" s="3"/>
      <c r="S7" s="75"/>
      <c r="T7" s="79"/>
      <c r="U7" s="78"/>
      <c r="V7" s="3"/>
      <c r="W7" s="3"/>
      <c r="X7" s="3"/>
      <c r="Y7" s="3"/>
      <c r="Z7" s="3"/>
    </row>
    <row r="8" spans="1:26" ht="20.25" customHeight="1">
      <c r="A8" s="44"/>
      <c r="B8" s="61" t="s">
        <v>53</v>
      </c>
      <c r="C8" s="45"/>
      <c r="D8" s="45"/>
      <c r="E8" s="45"/>
      <c r="F8" s="48" t="s">
        <v>94</v>
      </c>
      <c r="G8" s="50"/>
      <c r="H8" s="173">
        <f>代価表!Q8</f>
        <v>0</v>
      </c>
      <c r="I8" s="174">
        <f t="shared" si="0"/>
        <v>0</v>
      </c>
      <c r="J8" s="5" t="s">
        <v>2</v>
      </c>
      <c r="K8" s="14">
        <v>2</v>
      </c>
      <c r="L8" s="1" t="s">
        <v>9</v>
      </c>
      <c r="M8" s="18"/>
      <c r="N8" s="15"/>
      <c r="O8" s="3"/>
      <c r="Q8" s="3"/>
      <c r="R8" s="3"/>
      <c r="S8" s="73"/>
      <c r="T8" s="3"/>
      <c r="U8" s="3"/>
      <c r="V8" s="3"/>
      <c r="W8" s="3"/>
      <c r="X8" s="3"/>
      <c r="Y8" s="3"/>
      <c r="Z8" s="3"/>
    </row>
    <row r="9" spans="1:26" ht="20.25" customHeight="1">
      <c r="A9" s="44"/>
      <c r="B9" s="61" t="s">
        <v>54</v>
      </c>
      <c r="C9" s="45"/>
      <c r="D9" s="45"/>
      <c r="E9" s="45"/>
      <c r="F9" s="48" t="s">
        <v>94</v>
      </c>
      <c r="G9" s="50"/>
      <c r="H9" s="173">
        <f>代価表!Q10</f>
        <v>0</v>
      </c>
      <c r="I9" s="174">
        <f t="shared" si="0"/>
        <v>0</v>
      </c>
      <c r="J9" s="5" t="s">
        <v>2</v>
      </c>
      <c r="K9" s="14">
        <v>3</v>
      </c>
      <c r="L9" s="1" t="s">
        <v>9</v>
      </c>
      <c r="M9" s="18"/>
      <c r="N9" s="15"/>
      <c r="O9" s="29"/>
      <c r="Q9" s="3"/>
      <c r="R9" s="3"/>
      <c r="S9" s="73"/>
      <c r="T9" s="3"/>
      <c r="U9" s="3"/>
      <c r="V9" s="3"/>
      <c r="W9" s="3"/>
      <c r="X9" s="3"/>
      <c r="Y9" s="3"/>
      <c r="Z9" s="3"/>
    </row>
    <row r="10" spans="1:26" ht="20.25" customHeight="1">
      <c r="A10" s="44"/>
      <c r="B10" s="61" t="s">
        <v>55</v>
      </c>
      <c r="C10" s="45"/>
      <c r="D10" s="45"/>
      <c r="E10" s="51"/>
      <c r="F10" s="48" t="s">
        <v>93</v>
      </c>
      <c r="G10" s="49"/>
      <c r="H10" s="173">
        <f>代価表!Q12</f>
        <v>0</v>
      </c>
      <c r="I10" s="174">
        <f t="shared" si="0"/>
        <v>0</v>
      </c>
      <c r="J10" s="5" t="s">
        <v>2</v>
      </c>
      <c r="K10" s="14">
        <v>4</v>
      </c>
      <c r="L10" s="1" t="s">
        <v>9</v>
      </c>
      <c r="M10" s="18"/>
      <c r="N10" s="15"/>
      <c r="O10" s="3"/>
      <c r="Q10" s="3"/>
      <c r="R10" s="3"/>
      <c r="S10" s="73"/>
      <c r="T10" s="3"/>
      <c r="U10" s="3"/>
      <c r="V10" s="3"/>
      <c r="W10" s="3"/>
      <c r="X10" s="3"/>
      <c r="Y10" s="3"/>
      <c r="Z10" s="3"/>
    </row>
    <row r="11" spans="1:26" ht="20.25" customHeight="1">
      <c r="A11" s="44"/>
      <c r="B11" s="61" t="s">
        <v>56</v>
      </c>
      <c r="C11" s="45"/>
      <c r="D11" s="45"/>
      <c r="E11" s="51"/>
      <c r="F11" s="48" t="s">
        <v>92</v>
      </c>
      <c r="G11" s="123"/>
      <c r="H11" s="173">
        <f>代価表!Q14</f>
        <v>0</v>
      </c>
      <c r="I11" s="174">
        <f t="shared" si="0"/>
        <v>0</v>
      </c>
      <c r="J11" s="5" t="s">
        <v>2</v>
      </c>
      <c r="K11" s="14">
        <v>5</v>
      </c>
      <c r="L11" s="1" t="s">
        <v>9</v>
      </c>
      <c r="M11" s="18"/>
      <c r="N11" s="15"/>
      <c r="O11" s="3"/>
      <c r="Q11" s="3"/>
      <c r="R11" s="3"/>
      <c r="S11" s="73"/>
      <c r="T11" s="3"/>
      <c r="U11" s="3"/>
      <c r="V11" s="3"/>
      <c r="W11" s="3"/>
      <c r="X11" s="3"/>
      <c r="Y11" s="3"/>
      <c r="Z11" s="3"/>
    </row>
    <row r="12" spans="1:26" ht="20.25" customHeight="1">
      <c r="A12" s="44"/>
      <c r="B12" s="61" t="s">
        <v>57</v>
      </c>
      <c r="C12" s="45"/>
      <c r="D12" s="45"/>
      <c r="E12" s="45"/>
      <c r="F12" s="48" t="s">
        <v>92</v>
      </c>
      <c r="G12" s="123"/>
      <c r="H12" s="173">
        <f>代価表!Q16</f>
        <v>0</v>
      </c>
      <c r="I12" s="174">
        <f t="shared" si="0"/>
        <v>0</v>
      </c>
      <c r="J12" s="36" t="s">
        <v>2</v>
      </c>
      <c r="K12" s="14">
        <v>6</v>
      </c>
      <c r="L12" s="38" t="s">
        <v>9</v>
      </c>
      <c r="M12" s="39"/>
      <c r="N12" s="15"/>
      <c r="O12" s="3"/>
      <c r="Q12" s="3"/>
      <c r="R12" s="3"/>
      <c r="S12" s="73"/>
      <c r="T12" s="3"/>
      <c r="U12" s="3"/>
      <c r="V12" s="3"/>
      <c r="W12" s="3"/>
      <c r="X12" s="3"/>
      <c r="Y12" s="3"/>
      <c r="Z12" s="3"/>
    </row>
    <row r="13" spans="1:26" ht="20.25" customHeight="1">
      <c r="A13" s="44"/>
      <c r="B13" s="61" t="s">
        <v>58</v>
      </c>
      <c r="C13" s="45"/>
      <c r="D13" s="45"/>
      <c r="E13" s="45"/>
      <c r="F13" s="48" t="s">
        <v>22</v>
      </c>
      <c r="G13" s="123">
        <v>1</v>
      </c>
      <c r="H13" s="173">
        <f>代価表!Q18</f>
        <v>0</v>
      </c>
      <c r="I13" s="174">
        <f t="shared" si="0"/>
        <v>0</v>
      </c>
      <c r="J13" s="36" t="s">
        <v>2</v>
      </c>
      <c r="K13" s="14">
        <v>7</v>
      </c>
      <c r="L13" s="38" t="s">
        <v>9</v>
      </c>
      <c r="M13" s="18"/>
      <c r="N13" s="15"/>
      <c r="O13" s="3"/>
      <c r="Q13" s="3"/>
      <c r="R13" s="3"/>
      <c r="S13" s="73"/>
      <c r="T13" s="3"/>
      <c r="U13" s="3"/>
      <c r="V13" s="3"/>
      <c r="W13" s="3"/>
      <c r="X13" s="3"/>
      <c r="Y13" s="3"/>
      <c r="Z13" s="3"/>
    </row>
    <row r="14" spans="1:26" ht="20.25" customHeight="1">
      <c r="A14" s="44"/>
      <c r="B14" s="45"/>
      <c r="C14" s="45"/>
      <c r="D14" s="45"/>
      <c r="E14" s="45"/>
      <c r="F14" s="48"/>
      <c r="G14" s="124"/>
      <c r="H14" s="173"/>
      <c r="I14" s="174"/>
      <c r="J14" s="5"/>
      <c r="K14" s="14"/>
      <c r="L14" s="1"/>
      <c r="M14" s="18"/>
      <c r="N14" s="15"/>
      <c r="O14" s="3"/>
      <c r="Q14" s="3"/>
      <c r="R14" s="3"/>
      <c r="S14" s="73"/>
      <c r="T14" s="3"/>
      <c r="U14" s="3"/>
      <c r="V14" s="3"/>
      <c r="W14" s="3"/>
      <c r="X14" s="3"/>
      <c r="Y14" s="3"/>
      <c r="Z14" s="3"/>
    </row>
    <row r="15" spans="1:26" ht="20.25" customHeight="1">
      <c r="A15" s="44"/>
      <c r="B15" s="30" t="s">
        <v>88</v>
      </c>
      <c r="C15" s="30"/>
      <c r="D15" s="30"/>
      <c r="E15" s="30"/>
      <c r="F15" s="31"/>
      <c r="G15" s="125"/>
      <c r="H15" s="175"/>
      <c r="I15" s="175">
        <f>SUM(I16:I24)</f>
        <v>0</v>
      </c>
      <c r="J15" s="62"/>
      <c r="K15" s="63"/>
      <c r="L15" s="64"/>
      <c r="M15" s="65"/>
      <c r="N15" s="15"/>
      <c r="O15" s="3"/>
      <c r="Q15" s="3"/>
      <c r="R15" s="3"/>
      <c r="S15" s="73"/>
      <c r="T15" s="3"/>
      <c r="U15" s="3"/>
      <c r="V15" s="3"/>
      <c r="W15" s="3"/>
      <c r="X15" s="3"/>
      <c r="Y15" s="3"/>
      <c r="Z15" s="3"/>
    </row>
    <row r="16" spans="1:26" ht="20.25" customHeight="1">
      <c r="A16" s="44"/>
      <c r="B16" s="60" t="s">
        <v>59</v>
      </c>
      <c r="C16" s="2"/>
      <c r="D16" s="2"/>
      <c r="E16" s="2"/>
      <c r="F16" s="13" t="s">
        <v>89</v>
      </c>
      <c r="G16" s="126">
        <v>43.93</v>
      </c>
      <c r="H16" s="176">
        <f>代価表!Q20</f>
        <v>0</v>
      </c>
      <c r="I16" s="177">
        <f t="shared" ref="I16:I24" si="1">INT(G16*H16)</f>
        <v>0</v>
      </c>
      <c r="J16" s="5" t="s">
        <v>2</v>
      </c>
      <c r="K16" s="14">
        <v>8</v>
      </c>
      <c r="L16" s="1" t="s">
        <v>9</v>
      </c>
      <c r="M16" s="18"/>
      <c r="N16" s="15"/>
      <c r="O16" s="3"/>
      <c r="Q16" s="3"/>
      <c r="R16" s="3"/>
      <c r="S16" s="73"/>
      <c r="T16" s="3"/>
      <c r="U16" s="3"/>
      <c r="V16" s="3"/>
      <c r="W16" s="3"/>
      <c r="X16" s="3"/>
      <c r="Y16" s="3"/>
      <c r="Z16" s="3"/>
    </row>
    <row r="17" spans="1:26" ht="20.25" customHeight="1">
      <c r="A17" s="44"/>
      <c r="B17" s="60" t="s">
        <v>60</v>
      </c>
      <c r="C17" s="2"/>
      <c r="D17" s="2"/>
      <c r="E17" s="2"/>
      <c r="F17" s="13" t="s">
        <v>25</v>
      </c>
      <c r="G17" s="127"/>
      <c r="H17" s="176">
        <f>代価表!Q22</f>
        <v>0</v>
      </c>
      <c r="I17" s="177">
        <f t="shared" si="1"/>
        <v>0</v>
      </c>
      <c r="J17" s="5" t="s">
        <v>2</v>
      </c>
      <c r="K17" s="14">
        <v>9</v>
      </c>
      <c r="L17" s="1" t="s">
        <v>9</v>
      </c>
      <c r="M17" s="18"/>
      <c r="N17" s="15"/>
      <c r="O17" s="3"/>
      <c r="Q17" s="3"/>
      <c r="R17" s="3"/>
      <c r="S17" s="73"/>
      <c r="T17" s="3"/>
      <c r="U17" s="3"/>
      <c r="V17" s="3"/>
      <c r="W17" s="3"/>
      <c r="X17" s="3"/>
      <c r="Y17" s="3"/>
      <c r="Z17" s="3"/>
    </row>
    <row r="18" spans="1:26" ht="20.25" customHeight="1">
      <c r="A18" s="44"/>
      <c r="B18" s="60" t="s">
        <v>61</v>
      </c>
      <c r="C18" s="2"/>
      <c r="D18" s="2"/>
      <c r="E18" s="2"/>
      <c r="F18" s="13" t="s">
        <v>91</v>
      </c>
      <c r="G18" s="126">
        <v>43.93</v>
      </c>
      <c r="H18" s="176">
        <f>代価表!Q24</f>
        <v>0</v>
      </c>
      <c r="I18" s="177">
        <f t="shared" si="1"/>
        <v>0</v>
      </c>
      <c r="J18" s="5" t="s">
        <v>2</v>
      </c>
      <c r="K18" s="14">
        <v>10</v>
      </c>
      <c r="L18" s="1" t="s">
        <v>9</v>
      </c>
      <c r="M18" s="18"/>
      <c r="N18" s="15"/>
      <c r="O18" s="3"/>
      <c r="Q18" s="3"/>
      <c r="R18" s="3"/>
      <c r="S18" s="73"/>
      <c r="T18" s="3"/>
      <c r="U18" s="3"/>
      <c r="V18" s="3"/>
      <c r="W18" s="3"/>
      <c r="X18" s="3"/>
      <c r="Y18" s="3"/>
      <c r="Z18" s="3"/>
    </row>
    <row r="19" spans="1:26" ht="20.25" customHeight="1">
      <c r="A19" s="44"/>
      <c r="B19" s="60" t="s">
        <v>62</v>
      </c>
      <c r="C19" s="2"/>
      <c r="D19" s="2"/>
      <c r="E19" s="2"/>
      <c r="F19" s="13" t="s">
        <v>91</v>
      </c>
      <c r="G19" s="126">
        <f>G18</f>
        <v>43.93</v>
      </c>
      <c r="H19" s="176">
        <f>代価表!Q26</f>
        <v>0</v>
      </c>
      <c r="I19" s="177">
        <f t="shared" si="1"/>
        <v>0</v>
      </c>
      <c r="J19" s="5" t="s">
        <v>2</v>
      </c>
      <c r="K19" s="14">
        <v>11</v>
      </c>
      <c r="L19" s="1" t="s">
        <v>9</v>
      </c>
      <c r="M19" s="18"/>
      <c r="N19" s="15"/>
      <c r="O19" s="3"/>
      <c r="Q19" s="3"/>
      <c r="R19" s="3"/>
      <c r="S19" s="73"/>
      <c r="T19" s="3"/>
      <c r="U19" s="3"/>
      <c r="V19" s="3"/>
      <c r="W19" s="3"/>
      <c r="X19" s="3"/>
      <c r="Y19" s="3"/>
      <c r="Z19" s="3"/>
    </row>
    <row r="20" spans="1:26" ht="20.25" customHeight="1">
      <c r="A20" s="44"/>
      <c r="B20" s="91" t="s">
        <v>63</v>
      </c>
      <c r="C20" s="2"/>
      <c r="D20" s="2"/>
      <c r="E20" s="2"/>
      <c r="F20" s="13" t="s">
        <v>91</v>
      </c>
      <c r="G20" s="126">
        <f>G19</f>
        <v>43.93</v>
      </c>
      <c r="H20" s="176">
        <f>代価表!Q28</f>
        <v>0</v>
      </c>
      <c r="I20" s="176">
        <f t="shared" si="1"/>
        <v>0</v>
      </c>
      <c r="J20" s="5" t="s">
        <v>2</v>
      </c>
      <c r="K20" s="14">
        <v>12</v>
      </c>
      <c r="L20" s="1" t="s">
        <v>9</v>
      </c>
      <c r="M20" s="18"/>
      <c r="N20" s="15"/>
      <c r="O20" s="3"/>
      <c r="Q20" s="3"/>
      <c r="R20" s="3"/>
      <c r="S20" s="73"/>
      <c r="T20" s="3"/>
      <c r="U20" s="3"/>
      <c r="V20" s="3"/>
      <c r="W20" s="3"/>
      <c r="X20" s="3"/>
      <c r="Y20" s="3"/>
      <c r="Z20" s="3"/>
    </row>
    <row r="21" spans="1:26" ht="20.25" customHeight="1">
      <c r="A21" s="44"/>
      <c r="B21" s="91" t="s">
        <v>50</v>
      </c>
      <c r="C21" s="45"/>
      <c r="D21" s="45"/>
      <c r="E21" s="45"/>
      <c r="F21" s="97" t="s">
        <v>29</v>
      </c>
      <c r="G21" s="128"/>
      <c r="H21" s="178">
        <f>代価表!Q30</f>
        <v>0</v>
      </c>
      <c r="I21" s="176">
        <f t="shared" si="1"/>
        <v>0</v>
      </c>
      <c r="J21" s="5" t="s">
        <v>2</v>
      </c>
      <c r="K21" s="14">
        <v>13</v>
      </c>
      <c r="L21" s="1" t="s">
        <v>9</v>
      </c>
      <c r="M21" s="18"/>
      <c r="N21" s="15"/>
      <c r="O21" s="3"/>
      <c r="Q21" s="3"/>
      <c r="R21" s="3"/>
      <c r="S21" s="73"/>
      <c r="T21" s="3"/>
      <c r="U21" s="3"/>
      <c r="V21" s="3"/>
      <c r="W21" s="3"/>
      <c r="X21" s="3"/>
      <c r="Y21" s="3"/>
      <c r="Z21" s="3"/>
    </row>
    <row r="22" spans="1:26" ht="20.25" customHeight="1">
      <c r="A22" s="44"/>
      <c r="B22" s="92" t="s">
        <v>64</v>
      </c>
      <c r="C22" s="93"/>
      <c r="D22" s="93"/>
      <c r="E22" s="45"/>
      <c r="F22" s="94" t="s">
        <v>90</v>
      </c>
      <c r="G22" s="129">
        <v>1</v>
      </c>
      <c r="H22" s="173">
        <f>代価表!Q32</f>
        <v>0</v>
      </c>
      <c r="I22" s="177">
        <f>INT(G22*H22)</f>
        <v>0</v>
      </c>
      <c r="J22" s="36" t="s">
        <v>2</v>
      </c>
      <c r="K22" s="14">
        <v>14</v>
      </c>
      <c r="L22" s="38" t="s">
        <v>9</v>
      </c>
      <c r="M22" s="39"/>
      <c r="N22" s="15"/>
      <c r="O22" s="3"/>
      <c r="Q22" s="3"/>
      <c r="R22" s="3"/>
      <c r="S22" s="73"/>
      <c r="T22" s="3"/>
      <c r="U22" s="3"/>
      <c r="V22" s="3"/>
      <c r="W22" s="3"/>
      <c r="X22" s="3"/>
      <c r="Y22" s="3"/>
      <c r="Z22" s="3"/>
    </row>
    <row r="23" spans="1:26" ht="20.25" customHeight="1">
      <c r="A23" s="53"/>
      <c r="B23" s="87" t="s">
        <v>65</v>
      </c>
      <c r="C23" s="30"/>
      <c r="D23" s="30"/>
      <c r="E23" s="30"/>
      <c r="F23" s="88" t="s">
        <v>24</v>
      </c>
      <c r="G23" s="89">
        <v>1</v>
      </c>
      <c r="H23" s="175">
        <f>代価表!Q34</f>
        <v>0</v>
      </c>
      <c r="I23" s="179">
        <f t="shared" si="1"/>
        <v>0</v>
      </c>
      <c r="J23" s="90" t="s">
        <v>2</v>
      </c>
      <c r="K23" s="14">
        <v>15</v>
      </c>
      <c r="L23" s="6" t="s">
        <v>9</v>
      </c>
      <c r="M23" s="16"/>
      <c r="N23" s="15"/>
      <c r="O23" s="3"/>
      <c r="Q23" s="3"/>
      <c r="R23" s="3"/>
      <c r="S23" s="73"/>
      <c r="T23" s="3"/>
      <c r="U23" s="3"/>
      <c r="V23" s="3"/>
      <c r="W23" s="3"/>
      <c r="X23" s="3"/>
      <c r="Y23" s="3"/>
      <c r="Z23" s="3"/>
    </row>
    <row r="24" spans="1:26" ht="20.25" customHeight="1">
      <c r="A24" s="44"/>
      <c r="B24" s="61" t="s">
        <v>66</v>
      </c>
      <c r="C24" s="1"/>
      <c r="D24" s="2"/>
      <c r="E24" s="2"/>
      <c r="F24" s="13" t="s">
        <v>89</v>
      </c>
      <c r="G24" s="28">
        <v>43.93</v>
      </c>
      <c r="H24" s="176">
        <f>代価表!Q36</f>
        <v>0</v>
      </c>
      <c r="I24" s="177">
        <f t="shared" si="1"/>
        <v>0</v>
      </c>
      <c r="J24" s="5" t="s">
        <v>2</v>
      </c>
      <c r="K24" s="14">
        <v>16</v>
      </c>
      <c r="L24" s="1" t="s">
        <v>9</v>
      </c>
      <c r="M24" s="18"/>
      <c r="N24" s="15"/>
      <c r="O24" s="3"/>
      <c r="Q24" s="3"/>
      <c r="R24" s="3"/>
      <c r="S24" s="73"/>
      <c r="T24" s="3"/>
      <c r="U24" s="3"/>
      <c r="V24" s="3"/>
      <c r="W24" s="3"/>
      <c r="X24" s="3"/>
      <c r="Y24" s="3"/>
      <c r="Z24" s="3"/>
    </row>
    <row r="25" spans="1:26" ht="20.25" customHeight="1">
      <c r="A25" s="67"/>
      <c r="B25" s="45"/>
      <c r="C25" s="95"/>
      <c r="D25" s="55"/>
      <c r="E25" s="45"/>
      <c r="F25" s="69"/>
      <c r="G25" s="68"/>
      <c r="H25" s="180"/>
      <c r="I25" s="169"/>
      <c r="J25" s="5"/>
      <c r="K25" s="14"/>
      <c r="L25" s="1"/>
      <c r="M25" s="18"/>
      <c r="N25" s="15"/>
      <c r="O25" s="3"/>
      <c r="Q25" s="3"/>
      <c r="R25" s="3"/>
      <c r="S25" s="73"/>
      <c r="T25" s="3"/>
      <c r="U25" s="3"/>
      <c r="V25" s="3"/>
      <c r="W25" s="3"/>
      <c r="X25" s="3"/>
      <c r="Y25" s="3"/>
      <c r="Z25" s="3"/>
    </row>
    <row r="26" spans="1:26" ht="20.25" customHeight="1" thickBot="1">
      <c r="A26" s="56"/>
      <c r="B26" s="96"/>
      <c r="C26" s="57"/>
      <c r="D26" s="57"/>
      <c r="E26" s="58"/>
      <c r="F26" s="84"/>
      <c r="G26" s="85"/>
      <c r="H26" s="181"/>
      <c r="I26" s="182"/>
      <c r="J26" s="19"/>
      <c r="K26" s="86"/>
      <c r="L26" s="21"/>
      <c r="M26" s="22"/>
      <c r="N26" s="15"/>
      <c r="O26" s="3"/>
      <c r="Q26" s="3"/>
      <c r="R26" s="3"/>
      <c r="S26" s="73"/>
      <c r="T26" s="3"/>
      <c r="U26" s="3"/>
      <c r="V26" s="3"/>
      <c r="W26" s="3"/>
      <c r="X26" s="3"/>
      <c r="Y26" s="3"/>
      <c r="Z26" s="3"/>
    </row>
    <row r="27" spans="1:26" ht="20.25" customHeight="1">
      <c r="A27" s="219" t="s">
        <v>17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1"/>
      <c r="N27" s="15"/>
      <c r="O27" s="3"/>
      <c r="Q27" s="3"/>
      <c r="R27" s="3"/>
      <c r="S27" s="73"/>
      <c r="T27" s="3"/>
      <c r="U27" s="3"/>
      <c r="V27" s="3"/>
      <c r="W27" s="3"/>
      <c r="X27" s="3"/>
      <c r="Y27" s="3"/>
      <c r="Z27" s="3"/>
    </row>
    <row r="28" spans="1:26" ht="20.25" customHeight="1">
      <c r="A28" s="222"/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4"/>
      <c r="N28" s="15"/>
      <c r="O28" s="3"/>
      <c r="Q28" s="3"/>
      <c r="R28" s="3"/>
      <c r="S28" s="73"/>
      <c r="T28" s="3"/>
      <c r="U28" s="3"/>
      <c r="V28" s="3"/>
      <c r="W28" s="3"/>
      <c r="X28" s="3"/>
      <c r="Y28" s="3"/>
      <c r="Z28" s="3"/>
    </row>
    <row r="29" spans="1:26" ht="20.25" customHeight="1" thickBot="1">
      <c r="A29" s="66" t="str">
        <f>A3</f>
        <v>令和8年度　貝塚市航空写真撮影等業務</v>
      </c>
      <c r="B29" s="11"/>
      <c r="C29" s="11"/>
      <c r="D29" s="11"/>
      <c r="E29" s="11"/>
      <c r="F29" s="6"/>
      <c r="G29" s="7"/>
      <c r="H29" s="169"/>
      <c r="I29" s="169"/>
      <c r="J29" s="6"/>
      <c r="K29" s="12"/>
      <c r="L29" s="6"/>
      <c r="M29" s="16"/>
      <c r="N29" s="15"/>
      <c r="O29" s="3"/>
      <c r="Q29" s="3"/>
      <c r="R29" s="3"/>
      <c r="S29" s="73"/>
      <c r="T29" s="3"/>
      <c r="U29" s="3"/>
      <c r="V29" s="3"/>
      <c r="W29" s="3"/>
      <c r="X29" s="3"/>
      <c r="Y29" s="3"/>
      <c r="Z29" s="3"/>
    </row>
    <row r="30" spans="1:26" ht="20.25" customHeight="1" thickBot="1">
      <c r="A30" s="17" t="s">
        <v>7</v>
      </c>
      <c r="B30" s="8" t="s">
        <v>18</v>
      </c>
      <c r="C30" s="8" t="s">
        <v>11</v>
      </c>
      <c r="D30" s="8" t="s">
        <v>12</v>
      </c>
      <c r="E30" s="9" t="s">
        <v>3</v>
      </c>
      <c r="F30" s="9" t="s">
        <v>1</v>
      </c>
      <c r="G30" s="10" t="s">
        <v>19</v>
      </c>
      <c r="H30" s="183" t="s">
        <v>4</v>
      </c>
      <c r="I30" s="183" t="s">
        <v>5</v>
      </c>
      <c r="J30" s="213" t="s">
        <v>6</v>
      </c>
      <c r="K30" s="214"/>
      <c r="L30" s="214"/>
      <c r="M30" s="215"/>
      <c r="N30" s="15"/>
      <c r="O30" s="3"/>
      <c r="Q30" s="3"/>
      <c r="R30" s="3"/>
      <c r="S30" s="73"/>
      <c r="T30" s="3"/>
      <c r="U30" s="3"/>
      <c r="V30" s="3"/>
      <c r="W30" s="3"/>
      <c r="X30" s="3"/>
      <c r="Y30" s="3"/>
      <c r="Z30" s="3"/>
    </row>
    <row r="31" spans="1:26" ht="20.25" customHeight="1">
      <c r="A31" s="40"/>
      <c r="B31" s="41" t="s">
        <v>0</v>
      </c>
      <c r="C31" s="41"/>
      <c r="D31" s="41"/>
      <c r="E31" s="41"/>
      <c r="F31" s="42"/>
      <c r="G31" s="43"/>
      <c r="H31" s="171"/>
      <c r="I31" s="172"/>
      <c r="J31" s="32"/>
      <c r="K31" s="33"/>
      <c r="L31" s="34"/>
      <c r="M31" s="35"/>
      <c r="N31" s="15"/>
      <c r="O31" s="3"/>
      <c r="Q31" s="3"/>
      <c r="R31" s="3"/>
      <c r="S31" s="73"/>
      <c r="T31" s="3"/>
      <c r="U31" s="3"/>
      <c r="V31" s="3"/>
      <c r="W31" s="3"/>
      <c r="X31" s="3"/>
      <c r="Y31" s="3"/>
      <c r="Z31" s="3"/>
    </row>
    <row r="32" spans="1:26" ht="20.25" customHeight="1">
      <c r="A32" s="44"/>
      <c r="B32" s="45"/>
      <c r="C32" s="45"/>
      <c r="D32" s="45"/>
      <c r="E32" s="45"/>
      <c r="F32" s="46"/>
      <c r="G32" s="47"/>
      <c r="H32" s="173"/>
      <c r="I32" s="174"/>
      <c r="J32" s="30"/>
      <c r="K32" s="12"/>
      <c r="L32" s="6"/>
      <c r="M32" s="16"/>
      <c r="N32" s="15"/>
      <c r="O32" s="3"/>
      <c r="Q32" s="3"/>
      <c r="R32" s="3"/>
      <c r="S32" s="73"/>
      <c r="T32" s="3"/>
      <c r="U32" s="3"/>
      <c r="V32" s="3"/>
      <c r="W32" s="3"/>
      <c r="X32" s="3"/>
      <c r="Y32" s="3"/>
      <c r="Z32" s="3"/>
    </row>
    <row r="33" spans="1:26" ht="20.25" customHeight="1">
      <c r="A33" s="44"/>
      <c r="B33" s="61"/>
      <c r="C33" s="45"/>
      <c r="D33" s="45"/>
      <c r="E33" s="45"/>
      <c r="F33" s="48"/>
      <c r="G33" s="49"/>
      <c r="H33" s="173"/>
      <c r="I33" s="174"/>
      <c r="J33" s="5"/>
      <c r="K33" s="14"/>
      <c r="L33" s="1"/>
      <c r="M33" s="18"/>
      <c r="N33" s="15"/>
      <c r="O33" s="3"/>
      <c r="Q33" s="27"/>
      <c r="R33" s="3"/>
      <c r="S33" s="73"/>
      <c r="T33" s="3"/>
      <c r="U33" s="3"/>
      <c r="V33" s="3"/>
      <c r="W33" s="3"/>
      <c r="X33" s="3"/>
      <c r="Y33" s="3"/>
      <c r="Z33" s="3"/>
    </row>
    <row r="34" spans="1:26" ht="20.25" customHeight="1">
      <c r="A34" s="44"/>
      <c r="B34" s="61"/>
      <c r="C34" s="45"/>
      <c r="D34" s="45"/>
      <c r="E34" s="45"/>
      <c r="F34" s="48"/>
      <c r="G34" s="50"/>
      <c r="H34" s="173"/>
      <c r="I34" s="174"/>
      <c r="J34" s="5"/>
      <c r="K34" s="14"/>
      <c r="L34" s="1"/>
      <c r="M34" s="18"/>
      <c r="N34" s="15"/>
      <c r="O34" s="3"/>
      <c r="Q34" s="3"/>
      <c r="R34" s="3"/>
      <c r="S34" s="73"/>
      <c r="T34" s="3"/>
      <c r="U34" s="3"/>
      <c r="V34" s="3"/>
      <c r="W34" s="3"/>
      <c r="X34" s="3"/>
      <c r="Y34" s="3"/>
      <c r="Z34" s="3"/>
    </row>
    <row r="35" spans="1:26" ht="20.25" customHeight="1">
      <c r="A35" s="44"/>
      <c r="B35" s="61"/>
      <c r="C35" s="45"/>
      <c r="D35" s="45"/>
      <c r="E35" s="45"/>
      <c r="F35" s="48"/>
      <c r="G35" s="50"/>
      <c r="H35" s="173"/>
      <c r="I35" s="174"/>
      <c r="J35" s="5"/>
      <c r="K35" s="14"/>
      <c r="L35" s="1"/>
      <c r="M35" s="18"/>
      <c r="N35" s="15"/>
      <c r="O35" s="29"/>
      <c r="Q35" s="3"/>
      <c r="R35" s="3"/>
      <c r="S35" s="73"/>
      <c r="T35" s="3"/>
      <c r="U35" s="3"/>
      <c r="V35" s="3"/>
      <c r="W35" s="3"/>
      <c r="X35" s="3"/>
      <c r="Y35" s="3"/>
      <c r="Z35" s="3"/>
    </row>
    <row r="36" spans="1:26" ht="20.25" customHeight="1">
      <c r="A36" s="44"/>
      <c r="B36" s="61"/>
      <c r="C36" s="45"/>
      <c r="D36" s="45"/>
      <c r="E36" s="45"/>
      <c r="F36" s="48"/>
      <c r="G36" s="50"/>
      <c r="H36" s="173"/>
      <c r="I36" s="174"/>
      <c r="J36" s="5"/>
      <c r="K36" s="14"/>
      <c r="L36" s="1"/>
      <c r="M36" s="18"/>
      <c r="N36" s="15"/>
      <c r="O36" s="29"/>
      <c r="Q36" s="3"/>
      <c r="R36" s="3"/>
      <c r="S36" s="73"/>
      <c r="T36" s="3"/>
      <c r="U36" s="3"/>
      <c r="V36" s="3"/>
      <c r="W36" s="3"/>
      <c r="X36" s="3"/>
      <c r="Y36" s="3"/>
      <c r="Z36" s="3"/>
    </row>
    <row r="37" spans="1:26" ht="20.100000000000001" customHeight="1">
      <c r="A37" s="44"/>
      <c r="B37" s="61"/>
      <c r="C37" s="45"/>
      <c r="D37" s="45"/>
      <c r="E37" s="51"/>
      <c r="F37" s="48"/>
      <c r="G37" s="49"/>
      <c r="H37" s="173"/>
      <c r="I37" s="174"/>
      <c r="J37" s="5"/>
      <c r="K37" s="14"/>
      <c r="L37" s="1"/>
      <c r="M37" s="18"/>
      <c r="N37" s="15"/>
      <c r="O37" s="3"/>
      <c r="Q37" s="3"/>
      <c r="R37" s="3"/>
      <c r="S37" s="73"/>
      <c r="T37" s="3"/>
      <c r="U37" s="3"/>
      <c r="V37" s="3"/>
      <c r="W37" s="3"/>
      <c r="X37" s="3"/>
      <c r="Y37" s="3"/>
      <c r="Z37" s="3"/>
    </row>
    <row r="38" spans="1:26" ht="20.25" customHeight="1">
      <c r="A38" s="44"/>
      <c r="B38" s="61"/>
      <c r="C38" s="45"/>
      <c r="D38" s="45"/>
      <c r="E38" s="51"/>
      <c r="F38" s="48"/>
      <c r="G38" s="49"/>
      <c r="H38" s="173"/>
      <c r="I38" s="174"/>
      <c r="J38" s="5"/>
      <c r="K38" s="14"/>
      <c r="L38" s="1"/>
      <c r="M38" s="18"/>
      <c r="N38" s="15"/>
      <c r="O38" s="3"/>
      <c r="Q38" s="3"/>
      <c r="R38" s="3"/>
      <c r="S38" s="73"/>
      <c r="T38" s="3"/>
      <c r="U38" s="3"/>
      <c r="V38" s="3"/>
      <c r="W38" s="3"/>
      <c r="X38" s="3"/>
      <c r="Y38" s="3"/>
      <c r="Z38" s="3"/>
    </row>
    <row r="39" spans="1:26" ht="20.25" customHeight="1">
      <c r="A39" s="44"/>
      <c r="B39" s="61"/>
      <c r="C39" s="45"/>
      <c r="D39" s="45"/>
      <c r="E39" s="45"/>
      <c r="F39" s="48"/>
      <c r="G39" s="49"/>
      <c r="H39" s="173"/>
      <c r="I39" s="174"/>
      <c r="J39" s="36"/>
      <c r="K39" s="37"/>
      <c r="L39" s="38"/>
      <c r="M39" s="39"/>
      <c r="N39" s="15"/>
      <c r="O39" s="3"/>
      <c r="Q39" s="3"/>
      <c r="R39" s="3"/>
      <c r="S39" s="73"/>
      <c r="T39" s="3"/>
      <c r="U39" s="3"/>
      <c r="V39" s="3"/>
      <c r="W39" s="3"/>
      <c r="X39" s="3"/>
      <c r="Y39" s="3"/>
      <c r="Z39" s="3"/>
    </row>
    <row r="40" spans="1:26" ht="20.25" customHeight="1">
      <c r="A40" s="44"/>
      <c r="B40" s="61"/>
      <c r="C40" s="45"/>
      <c r="D40" s="45"/>
      <c r="E40" s="45"/>
      <c r="F40" s="48"/>
      <c r="G40" s="52"/>
      <c r="H40" s="173"/>
      <c r="I40" s="174"/>
      <c r="J40" s="36"/>
      <c r="K40" s="37"/>
      <c r="L40" s="38"/>
      <c r="M40" s="18"/>
      <c r="N40" s="15"/>
      <c r="O40" s="3"/>
      <c r="Q40" s="3"/>
      <c r="R40" s="3"/>
      <c r="S40" s="73"/>
      <c r="T40" s="3"/>
      <c r="U40" s="3"/>
      <c r="V40" s="3"/>
      <c r="W40" s="3"/>
      <c r="X40" s="3"/>
      <c r="Y40" s="3"/>
      <c r="Z40" s="3"/>
    </row>
    <row r="41" spans="1:26" ht="20.25" customHeight="1">
      <c r="A41" s="44"/>
      <c r="B41" s="61"/>
      <c r="C41" s="45"/>
      <c r="D41" s="45"/>
      <c r="E41" s="45"/>
      <c r="F41" s="48"/>
      <c r="G41" s="49"/>
      <c r="H41" s="173"/>
      <c r="I41" s="174"/>
      <c r="J41" s="36"/>
      <c r="K41" s="37"/>
      <c r="L41" s="38"/>
      <c r="M41" s="18"/>
      <c r="N41" s="15"/>
      <c r="O41" s="3"/>
      <c r="Q41" s="3"/>
      <c r="R41" s="3"/>
      <c r="S41" s="73"/>
      <c r="T41" s="3"/>
      <c r="U41" s="3"/>
      <c r="V41" s="3"/>
      <c r="W41" s="3"/>
      <c r="X41" s="3"/>
      <c r="Y41" s="3"/>
      <c r="Z41" s="3"/>
    </row>
    <row r="42" spans="1:26" ht="20.25" customHeight="1">
      <c r="A42" s="44"/>
      <c r="B42" s="45"/>
      <c r="C42" s="45"/>
      <c r="D42" s="45"/>
      <c r="E42" s="45"/>
      <c r="F42" s="48"/>
      <c r="G42" s="50"/>
      <c r="H42" s="173"/>
      <c r="I42" s="174"/>
      <c r="J42" s="5"/>
      <c r="K42" s="14"/>
      <c r="L42" s="1"/>
      <c r="M42" s="18"/>
      <c r="N42" s="15"/>
      <c r="O42" s="3"/>
      <c r="Q42" s="3"/>
      <c r="R42" s="3"/>
      <c r="S42" s="73"/>
      <c r="T42" s="3"/>
      <c r="U42" s="3"/>
      <c r="V42" s="3"/>
      <c r="W42" s="3"/>
      <c r="X42" s="3"/>
      <c r="Y42" s="3"/>
      <c r="Z42" s="3"/>
    </row>
    <row r="43" spans="1:26" ht="20.25" customHeight="1">
      <c r="A43" s="44" t="s">
        <v>23</v>
      </c>
      <c r="B43" s="45"/>
      <c r="C43" s="45"/>
      <c r="D43" s="45"/>
      <c r="E43" s="45"/>
      <c r="F43" s="48"/>
      <c r="G43" s="50"/>
      <c r="H43" s="173"/>
      <c r="I43" s="174"/>
      <c r="J43" s="5"/>
      <c r="K43" s="14"/>
      <c r="L43" s="1"/>
      <c r="M43" s="18"/>
      <c r="N43" s="15"/>
      <c r="O43" s="3"/>
      <c r="Q43" s="3"/>
      <c r="R43" s="3"/>
      <c r="S43" s="73"/>
      <c r="T43" s="3"/>
      <c r="U43" s="3"/>
      <c r="V43" s="3"/>
      <c r="W43" s="3"/>
      <c r="X43" s="3"/>
      <c r="Y43" s="3"/>
      <c r="Z43" s="3"/>
    </row>
    <row r="44" spans="1:26" ht="20.25" customHeight="1">
      <c r="A44" s="44"/>
      <c r="B44" s="45" t="s">
        <v>14</v>
      </c>
      <c r="C44" s="45"/>
      <c r="D44" s="45"/>
      <c r="E44" s="45"/>
      <c r="F44" s="48" t="s">
        <v>10</v>
      </c>
      <c r="G44" s="52">
        <v>1</v>
      </c>
      <c r="H44" s="173"/>
      <c r="I44" s="174">
        <f>J44*I5</f>
        <v>0</v>
      </c>
      <c r="J44" s="216"/>
      <c r="K44" s="217"/>
      <c r="L44" s="217"/>
      <c r="M44" s="218"/>
      <c r="N44" s="15"/>
      <c r="O44" s="3"/>
      <c r="Q44" s="71"/>
      <c r="R44" s="3"/>
      <c r="S44" s="73"/>
      <c r="T44" s="3"/>
      <c r="U44" s="3"/>
      <c r="V44" s="3"/>
      <c r="W44" s="3"/>
      <c r="X44" s="3"/>
      <c r="Y44" s="3"/>
      <c r="Z44" s="3"/>
    </row>
    <row r="45" spans="1:26" ht="20.25" customHeight="1">
      <c r="A45" s="44"/>
      <c r="B45" s="45"/>
      <c r="C45" s="45"/>
      <c r="D45" s="45"/>
      <c r="E45" s="45"/>
      <c r="F45" s="48"/>
      <c r="G45" s="50"/>
      <c r="H45" s="173"/>
      <c r="I45" s="174"/>
      <c r="J45" s="5"/>
      <c r="K45" s="14"/>
      <c r="L45" s="1"/>
      <c r="M45" s="18"/>
      <c r="N45" s="15"/>
      <c r="O45" s="3"/>
      <c r="Q45" s="3"/>
      <c r="R45" s="3"/>
      <c r="S45" s="73"/>
      <c r="T45" s="3"/>
      <c r="U45" s="3"/>
      <c r="V45" s="3"/>
      <c r="W45" s="3"/>
      <c r="X45" s="3"/>
      <c r="Y45" s="3"/>
      <c r="Z45" s="3"/>
    </row>
    <row r="46" spans="1:26" ht="20.25" customHeight="1">
      <c r="A46" s="44"/>
      <c r="B46" s="45"/>
      <c r="C46" s="45"/>
      <c r="D46" s="45"/>
      <c r="E46" s="45"/>
      <c r="F46" s="48"/>
      <c r="G46" s="50"/>
      <c r="H46" s="173"/>
      <c r="I46" s="174"/>
      <c r="J46" s="5"/>
      <c r="K46" s="14"/>
      <c r="L46" s="1"/>
      <c r="M46" s="18"/>
      <c r="N46" s="6"/>
      <c r="O46" s="130"/>
      <c r="Q46" s="3"/>
      <c r="R46" s="3"/>
      <c r="S46" s="73"/>
      <c r="T46" s="3"/>
      <c r="U46" s="3"/>
      <c r="V46" s="3"/>
      <c r="W46" s="3"/>
      <c r="X46" s="3"/>
      <c r="Y46" s="3"/>
      <c r="Z46" s="3"/>
    </row>
    <row r="47" spans="1:26" ht="20.25" customHeight="1">
      <c r="A47" s="44"/>
      <c r="B47" s="45"/>
      <c r="C47" s="45"/>
      <c r="D47" s="45"/>
      <c r="E47" s="45"/>
      <c r="F47" s="46"/>
      <c r="G47" s="47"/>
      <c r="H47" s="173"/>
      <c r="I47" s="174"/>
      <c r="J47" s="23"/>
      <c r="K47" s="24"/>
      <c r="L47" s="25"/>
      <c r="M47" s="26"/>
      <c r="N47" s="6"/>
      <c r="O47" s="130"/>
      <c r="Q47" s="3"/>
      <c r="R47" s="3"/>
      <c r="S47" s="73"/>
      <c r="T47" s="3"/>
      <c r="U47" s="3"/>
      <c r="V47" s="3"/>
      <c r="W47" s="3"/>
      <c r="X47" s="3"/>
      <c r="Y47" s="3"/>
      <c r="Z47" s="3"/>
    </row>
    <row r="48" spans="1:26" ht="20.25" customHeight="1">
      <c r="A48" s="44"/>
      <c r="B48" s="45"/>
      <c r="C48" s="45"/>
      <c r="D48" s="45"/>
      <c r="E48" s="45"/>
      <c r="F48" s="48"/>
      <c r="G48" s="49"/>
      <c r="H48" s="173"/>
      <c r="I48" s="174"/>
      <c r="J48" s="5"/>
      <c r="K48" s="14"/>
      <c r="L48" s="1"/>
      <c r="M48" s="18"/>
      <c r="N48" s="6"/>
      <c r="O48" s="70"/>
      <c r="Q48" s="3"/>
      <c r="R48" s="3"/>
      <c r="S48" s="73"/>
      <c r="T48" s="3"/>
      <c r="U48" s="3"/>
      <c r="V48" s="3"/>
      <c r="W48" s="3"/>
      <c r="X48" s="3"/>
      <c r="Y48" s="3"/>
      <c r="Z48" s="3"/>
    </row>
    <row r="49" spans="1:26" ht="20.25" customHeight="1">
      <c r="A49" s="53" t="s">
        <v>8</v>
      </c>
      <c r="B49" s="45"/>
      <c r="C49" s="45"/>
      <c r="D49" s="45"/>
      <c r="E49" s="45"/>
      <c r="F49" s="54"/>
      <c r="G49" s="47"/>
      <c r="H49" s="173"/>
      <c r="I49" s="174">
        <f>I5+I44</f>
        <v>0</v>
      </c>
      <c r="J49" s="5"/>
      <c r="K49" s="4"/>
      <c r="L49" s="1"/>
      <c r="M49" s="18"/>
      <c r="N49" s="6"/>
      <c r="O49" s="131"/>
      <c r="Q49" s="3"/>
      <c r="R49" s="3"/>
      <c r="S49" s="73"/>
      <c r="T49" s="3"/>
      <c r="U49" s="3"/>
      <c r="V49" s="3"/>
      <c r="W49" s="3"/>
      <c r="X49" s="3"/>
      <c r="Y49" s="3"/>
      <c r="Z49" s="3"/>
    </row>
    <row r="50" spans="1:26" ht="20.25" customHeight="1">
      <c r="A50" s="44" t="s">
        <v>13</v>
      </c>
      <c r="B50" s="45"/>
      <c r="C50" s="45"/>
      <c r="D50" s="45"/>
      <c r="E50" s="45"/>
      <c r="F50" s="54"/>
      <c r="G50" s="45"/>
      <c r="H50" s="184"/>
      <c r="I50" s="174">
        <f>ROUNDDOWN(I49,-4)</f>
        <v>0</v>
      </c>
      <c r="J50" s="5"/>
      <c r="K50" s="4"/>
      <c r="L50" s="1"/>
      <c r="M50" s="18"/>
      <c r="N50" s="6"/>
      <c r="O50" s="132"/>
      <c r="Q50" s="3"/>
      <c r="R50" s="3"/>
      <c r="S50" s="73"/>
      <c r="T50" s="3"/>
      <c r="U50" s="3"/>
      <c r="V50" s="3"/>
      <c r="W50" s="3"/>
      <c r="X50" s="3"/>
      <c r="Y50" s="3"/>
      <c r="Z50" s="3"/>
    </row>
    <row r="51" spans="1:26" ht="20.25" customHeight="1">
      <c r="A51" s="44" t="s">
        <v>15</v>
      </c>
      <c r="B51" s="55">
        <v>0.1</v>
      </c>
      <c r="C51" s="55"/>
      <c r="D51" s="55"/>
      <c r="E51" s="45"/>
      <c r="F51" s="54"/>
      <c r="G51" s="45"/>
      <c r="H51" s="173"/>
      <c r="I51" s="174">
        <f>INT(I50*B51)</f>
        <v>0</v>
      </c>
      <c r="J51" s="5"/>
      <c r="K51" s="4"/>
      <c r="L51" s="1"/>
      <c r="M51" s="18"/>
      <c r="N51" s="15"/>
      <c r="O51" s="3"/>
      <c r="Q51" s="3"/>
      <c r="R51" s="3"/>
      <c r="S51" s="73"/>
      <c r="T51" s="3"/>
      <c r="U51" s="3"/>
      <c r="V51" s="3"/>
      <c r="W51" s="3"/>
      <c r="X51" s="3"/>
      <c r="Y51" s="3"/>
      <c r="Z51" s="3"/>
    </row>
    <row r="52" spans="1:26" ht="20.25" customHeight="1" thickBot="1">
      <c r="A52" s="56" t="s">
        <v>16</v>
      </c>
      <c r="B52" s="57"/>
      <c r="C52" s="57"/>
      <c r="D52" s="57"/>
      <c r="E52" s="58"/>
      <c r="F52" s="59"/>
      <c r="G52" s="58"/>
      <c r="H52" s="181"/>
      <c r="I52" s="185">
        <f>I50+I51</f>
        <v>0</v>
      </c>
      <c r="J52" s="19"/>
      <c r="K52" s="20"/>
      <c r="L52" s="21"/>
      <c r="M52" s="22"/>
      <c r="N52" s="15"/>
      <c r="O52" s="3"/>
      <c r="Q52" s="3"/>
      <c r="R52" s="3"/>
      <c r="S52" s="73"/>
      <c r="T52" s="3"/>
      <c r="U52" s="3"/>
      <c r="V52" s="3"/>
      <c r="W52" s="3"/>
      <c r="X52" s="3"/>
      <c r="Y52" s="3"/>
      <c r="Z52" s="3"/>
    </row>
    <row r="57" spans="1:26">
      <c r="O57" s="70"/>
      <c r="P57" s="72"/>
    </row>
    <row r="58" spans="1:26">
      <c r="O58" s="70"/>
      <c r="P58" s="72"/>
    </row>
    <row r="59" spans="1:26">
      <c r="O59" s="70"/>
      <c r="P59" s="72"/>
    </row>
    <row r="60" spans="1:26">
      <c r="O60" s="70"/>
      <c r="P60" s="72"/>
    </row>
    <row r="61" spans="1:26">
      <c r="O61" s="70"/>
      <c r="P61" s="72"/>
    </row>
    <row r="62" spans="1:26">
      <c r="O62" s="70"/>
      <c r="P62" s="72"/>
    </row>
    <row r="63" spans="1:26">
      <c r="O63" s="70"/>
      <c r="P63" s="72"/>
    </row>
    <row r="64" spans="1:26">
      <c r="I64" s="187"/>
      <c r="O64" s="73"/>
      <c r="P64" s="74"/>
    </row>
    <row r="65" spans="8:16">
      <c r="O65" s="70"/>
      <c r="P65" s="72"/>
    </row>
    <row r="66" spans="8:16">
      <c r="O66" s="70"/>
      <c r="P66" s="72"/>
    </row>
    <row r="67" spans="8:16">
      <c r="O67" s="70"/>
      <c r="P67" s="72"/>
    </row>
    <row r="69" spans="8:16">
      <c r="H69" s="188"/>
      <c r="I69" s="188"/>
    </row>
    <row r="70" spans="8:16">
      <c r="H70" s="188"/>
      <c r="I70" s="188"/>
    </row>
    <row r="71" spans="8:16">
      <c r="H71" s="188"/>
      <c r="I71" s="188"/>
    </row>
    <row r="72" spans="8:16">
      <c r="H72" s="188"/>
      <c r="I72" s="188"/>
    </row>
    <row r="73" spans="8:16">
      <c r="H73" s="188"/>
      <c r="I73" s="188"/>
    </row>
    <row r="74" spans="8:16">
      <c r="H74" s="188"/>
      <c r="I74" s="188"/>
    </row>
    <row r="75" spans="8:16">
      <c r="H75" s="188"/>
      <c r="I75" s="188"/>
    </row>
    <row r="76" spans="8:16">
      <c r="H76" s="188"/>
      <c r="I76" s="188"/>
    </row>
    <row r="77" spans="8:16">
      <c r="H77" s="188"/>
      <c r="I77" s="189"/>
    </row>
  </sheetData>
  <mergeCells count="5">
    <mergeCell ref="J30:M30"/>
    <mergeCell ref="J44:M44"/>
    <mergeCell ref="A1:M2"/>
    <mergeCell ref="J4:M4"/>
    <mergeCell ref="A27:M28"/>
  </mergeCells>
  <phoneticPr fontId="14"/>
  <printOptions horizontalCentered="1" verticalCentered="1"/>
  <pageMargins left="0.25" right="0.25" top="0.75" bottom="0.75" header="0.3" footer="0.3"/>
  <pageSetup paperSize="9" scale="97" orientation="landscape" r:id="rId1"/>
  <rowBreaks count="1" manualBreakCount="1">
    <brk id="2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showZeros="0" view="pageBreakPreview" zoomScale="110" zoomScaleNormal="100" zoomScaleSheetLayoutView="110" workbookViewId="0">
      <selection activeCell="L6" sqref="L6"/>
    </sheetView>
  </sheetViews>
  <sheetFormatPr defaultColWidth="15.25" defaultRowHeight="15" customHeight="1"/>
  <cols>
    <col min="1" max="1" width="28.125" style="101" customWidth="1"/>
    <col min="2" max="2" width="5.125" style="101" customWidth="1"/>
    <col min="3" max="3" width="2.875" style="101" customWidth="1"/>
    <col min="4" max="10" width="8.875" style="122" customWidth="1"/>
    <col min="11" max="11" width="11.375" style="122" customWidth="1"/>
    <col min="12" max="15" width="7" style="122" customWidth="1"/>
    <col min="16" max="17" width="9.75" style="122" customWidth="1"/>
    <col min="18" max="18" width="6.375" style="122" customWidth="1"/>
    <col min="19" max="16384" width="15.25" style="101"/>
  </cols>
  <sheetData>
    <row r="1" spans="1:18" ht="16.5" customHeight="1">
      <c r="A1" s="98"/>
      <c r="B1" s="99"/>
      <c r="C1" s="99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228"/>
      <c r="Q1" s="228"/>
      <c r="R1" s="229"/>
    </row>
    <row r="2" spans="1:18" ht="24.75" customHeight="1">
      <c r="A2" s="244" t="s">
        <v>45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6"/>
    </row>
    <row r="3" spans="1:18" ht="14.1" customHeight="1">
      <c r="A3" s="230" t="s">
        <v>44</v>
      </c>
      <c r="B3" s="232" t="s">
        <v>43</v>
      </c>
      <c r="C3" s="233"/>
      <c r="D3" s="102" t="s">
        <v>42</v>
      </c>
      <c r="E3" s="103" t="s">
        <v>41</v>
      </c>
      <c r="F3" s="103" t="s">
        <v>40</v>
      </c>
      <c r="G3" s="103" t="s">
        <v>39</v>
      </c>
      <c r="H3" s="103" t="s">
        <v>47</v>
      </c>
      <c r="I3" s="103" t="s">
        <v>48</v>
      </c>
      <c r="J3" s="103" t="s">
        <v>49</v>
      </c>
      <c r="K3" s="103" t="s">
        <v>38</v>
      </c>
      <c r="L3" s="102" t="s">
        <v>37</v>
      </c>
      <c r="M3" s="103" t="s">
        <v>36</v>
      </c>
      <c r="N3" s="103" t="s">
        <v>35</v>
      </c>
      <c r="O3" s="103" t="s">
        <v>46</v>
      </c>
      <c r="P3" s="103" t="s">
        <v>34</v>
      </c>
      <c r="Q3" s="103" t="s">
        <v>33</v>
      </c>
      <c r="R3" s="104" t="s">
        <v>32</v>
      </c>
    </row>
    <row r="4" spans="1:18" ht="14.1" customHeight="1">
      <c r="A4" s="231"/>
      <c r="B4" s="234"/>
      <c r="C4" s="235"/>
      <c r="D4" s="105"/>
      <c r="E4" s="105"/>
      <c r="F4" s="105"/>
      <c r="G4" s="105"/>
      <c r="H4" s="105"/>
      <c r="I4" s="105"/>
      <c r="J4" s="105"/>
      <c r="K4" s="103"/>
      <c r="L4" s="102" t="s">
        <v>31</v>
      </c>
      <c r="M4" s="103" t="s">
        <v>31</v>
      </c>
      <c r="N4" s="103" t="s">
        <v>31</v>
      </c>
      <c r="O4" s="103" t="s">
        <v>31</v>
      </c>
      <c r="P4" s="103"/>
      <c r="Q4" s="103"/>
      <c r="R4" s="106"/>
    </row>
    <row r="5" spans="1:18" ht="15.95" customHeight="1">
      <c r="A5" s="236" t="str">
        <f>内訳書!B7</f>
        <v>撮影計画</v>
      </c>
      <c r="B5" s="238">
        <v>100</v>
      </c>
      <c r="C5" s="240" t="s">
        <v>67</v>
      </c>
      <c r="D5" s="107"/>
      <c r="E5" s="107"/>
      <c r="F5" s="107"/>
      <c r="G5" s="107"/>
      <c r="H5" s="107"/>
      <c r="I5" s="107"/>
      <c r="J5" s="107"/>
      <c r="K5" s="108"/>
      <c r="L5" s="109"/>
      <c r="M5" s="109"/>
      <c r="N5" s="109"/>
      <c r="O5" s="109"/>
      <c r="P5" s="110"/>
      <c r="Q5" s="111"/>
      <c r="R5" s="242">
        <v>1</v>
      </c>
    </row>
    <row r="6" spans="1:18" ht="15.95" customHeight="1">
      <c r="A6" s="237"/>
      <c r="B6" s="239"/>
      <c r="C6" s="241"/>
      <c r="D6" s="112">
        <f>INT($D$4*D5)</f>
        <v>0</v>
      </c>
      <c r="E6" s="112">
        <f>INT($E$4*E5)</f>
        <v>0</v>
      </c>
      <c r="F6" s="112">
        <f>INT($F$4*F5)</f>
        <v>0</v>
      </c>
      <c r="G6" s="112">
        <f>INT($G$4*G5)</f>
        <v>0</v>
      </c>
      <c r="H6" s="112">
        <f>INT($H$4*H5)</f>
        <v>0</v>
      </c>
      <c r="I6" s="112">
        <f>INT($I$4*I5)</f>
        <v>0</v>
      </c>
      <c r="J6" s="112">
        <f>INT($J$4*J5)</f>
        <v>0</v>
      </c>
      <c r="K6" s="112">
        <f>SUM(D6:J6)</f>
        <v>0</v>
      </c>
      <c r="L6" s="112">
        <f>INT(K6*L5)</f>
        <v>0</v>
      </c>
      <c r="M6" s="112">
        <f>INT(K6*M5)</f>
        <v>0</v>
      </c>
      <c r="N6" s="113">
        <f>INT(K6*N5)</f>
        <v>0</v>
      </c>
      <c r="O6" s="113">
        <f>INT((K6+L6)*O5)</f>
        <v>0</v>
      </c>
      <c r="P6" s="113">
        <f>SUM(K6:N6)</f>
        <v>0</v>
      </c>
      <c r="Q6" s="114">
        <f>INT(P6/B5)</f>
        <v>0</v>
      </c>
      <c r="R6" s="243"/>
    </row>
    <row r="7" spans="1:18" ht="15.95" customHeight="1">
      <c r="A7" s="236" t="str">
        <f>内訳書!B8</f>
        <v>総運航</v>
      </c>
      <c r="B7" s="238">
        <v>1</v>
      </c>
      <c r="C7" s="240" t="s">
        <v>26</v>
      </c>
      <c r="D7" s="107"/>
      <c r="E7" s="107"/>
      <c r="F7" s="107"/>
      <c r="G7" s="107"/>
      <c r="H7" s="107"/>
      <c r="I7" s="107"/>
      <c r="J7" s="107"/>
      <c r="K7" s="108"/>
      <c r="L7" s="109"/>
      <c r="M7" s="109"/>
      <c r="N7" s="109"/>
      <c r="O7" s="109"/>
      <c r="P7" s="110"/>
      <c r="Q7" s="111"/>
      <c r="R7" s="242">
        <v>2</v>
      </c>
    </row>
    <row r="8" spans="1:18" ht="15.95" customHeight="1">
      <c r="A8" s="237"/>
      <c r="B8" s="239"/>
      <c r="C8" s="241"/>
      <c r="D8" s="112">
        <f>INT($D$4*D7)</f>
        <v>0</v>
      </c>
      <c r="E8" s="112">
        <f>INT($E$4*E7)</f>
        <v>0</v>
      </c>
      <c r="F8" s="112">
        <f>INT($F$4*F7)</f>
        <v>0</v>
      </c>
      <c r="G8" s="112">
        <f>INT($G$4*G7)</f>
        <v>0</v>
      </c>
      <c r="H8" s="112">
        <f>INT($H$4*H7)</f>
        <v>0</v>
      </c>
      <c r="I8" s="112">
        <f>INT($I$4*I7)</f>
        <v>0</v>
      </c>
      <c r="J8" s="112">
        <f>INT($J$4*J7)</f>
        <v>0</v>
      </c>
      <c r="K8" s="112">
        <f>SUM(D8:J8)</f>
        <v>0</v>
      </c>
      <c r="L8" s="112"/>
      <c r="M8" s="112"/>
      <c r="N8" s="113"/>
      <c r="O8" s="113">
        <f>INT((K8+L8)*O7)</f>
        <v>0</v>
      </c>
      <c r="P8" s="113">
        <f>SUM(K8:N8)</f>
        <v>0</v>
      </c>
      <c r="Q8" s="114">
        <f>INT(P8/B7)</f>
        <v>0</v>
      </c>
      <c r="R8" s="243"/>
    </row>
    <row r="9" spans="1:18" ht="15.95" customHeight="1">
      <c r="A9" s="236" t="str">
        <f>内訳書!B9</f>
        <v>撮影</v>
      </c>
      <c r="B9" s="238">
        <v>1</v>
      </c>
      <c r="C9" s="240" t="s">
        <v>26</v>
      </c>
      <c r="D9" s="107"/>
      <c r="E9" s="107"/>
      <c r="F9" s="107"/>
      <c r="G9" s="107"/>
      <c r="H9" s="107"/>
      <c r="I9" s="107"/>
      <c r="J9" s="107"/>
      <c r="K9" s="108"/>
      <c r="L9" s="109"/>
      <c r="M9" s="109"/>
      <c r="N9" s="109"/>
      <c r="O9" s="109"/>
      <c r="P9" s="110"/>
      <c r="Q9" s="111"/>
      <c r="R9" s="242">
        <v>3</v>
      </c>
    </row>
    <row r="10" spans="1:18" ht="15.95" customHeight="1">
      <c r="A10" s="237"/>
      <c r="B10" s="239"/>
      <c r="C10" s="241"/>
      <c r="D10" s="112"/>
      <c r="E10" s="112"/>
      <c r="F10" s="112"/>
      <c r="G10" s="112"/>
      <c r="H10" s="112">
        <f>INT($H$4*H9)</f>
        <v>0</v>
      </c>
      <c r="I10" s="112">
        <f>INT($I$4*I9)</f>
        <v>0</v>
      </c>
      <c r="J10" s="112">
        <f>INT($J$4*J9)</f>
        <v>0</v>
      </c>
      <c r="K10" s="112">
        <f>SUM(D10:J10)</f>
        <v>0</v>
      </c>
      <c r="L10" s="112"/>
      <c r="M10" s="112"/>
      <c r="N10" s="113"/>
      <c r="O10" s="113">
        <f>INT((K10+L10)*O9)</f>
        <v>0</v>
      </c>
      <c r="P10" s="113">
        <f>SUM(K10:N10)</f>
        <v>0</v>
      </c>
      <c r="Q10" s="114">
        <f>INT(P10/B9)</f>
        <v>0</v>
      </c>
      <c r="R10" s="243"/>
    </row>
    <row r="11" spans="1:18" ht="15.95" customHeight="1">
      <c r="A11" s="236" t="str">
        <f>内訳書!B10</f>
        <v>滞留</v>
      </c>
      <c r="B11" s="238">
        <v>1</v>
      </c>
      <c r="C11" s="240" t="s">
        <v>28</v>
      </c>
      <c r="D11" s="115"/>
      <c r="E11" s="115"/>
      <c r="F11" s="115"/>
      <c r="G11" s="115"/>
      <c r="H11" s="115"/>
      <c r="I11" s="115"/>
      <c r="J11" s="115"/>
      <c r="K11" s="116"/>
      <c r="L11" s="117"/>
      <c r="M11" s="117"/>
      <c r="N11" s="117"/>
      <c r="O11" s="117"/>
      <c r="P11" s="118"/>
      <c r="Q11" s="111"/>
      <c r="R11" s="242">
        <v>4</v>
      </c>
    </row>
    <row r="12" spans="1:18" ht="15.95" customHeight="1">
      <c r="A12" s="237"/>
      <c r="B12" s="239"/>
      <c r="C12" s="241"/>
      <c r="D12" s="112">
        <f>INT($D$4*D11)</f>
        <v>0</v>
      </c>
      <c r="E12" s="112">
        <f>INT($E$4*E11)</f>
        <v>0</v>
      </c>
      <c r="F12" s="112">
        <f>INT($F$4*F11)</f>
        <v>0</v>
      </c>
      <c r="G12" s="112">
        <f>INT($G$4*G11)</f>
        <v>0</v>
      </c>
      <c r="H12" s="112">
        <f>INT($H$4*H11)</f>
        <v>0</v>
      </c>
      <c r="I12" s="112">
        <f>INT($I$4*I11)</f>
        <v>0</v>
      </c>
      <c r="J12" s="112">
        <f>INT($J$4*J11)</f>
        <v>0</v>
      </c>
      <c r="K12" s="112">
        <f>SUM(D12:J12)</f>
        <v>0</v>
      </c>
      <c r="L12" s="112">
        <f>INT(K12*L11)</f>
        <v>0</v>
      </c>
      <c r="M12" s="112">
        <f>INT(K12*M11)</f>
        <v>0</v>
      </c>
      <c r="N12" s="113">
        <f>INT(K12*N11)</f>
        <v>0</v>
      </c>
      <c r="O12" s="113">
        <f>INT((K12+L12)*O11)</f>
        <v>0</v>
      </c>
      <c r="P12" s="113">
        <f>SUM(K12:N12)</f>
        <v>0</v>
      </c>
      <c r="Q12" s="114">
        <f>INT(P12/B11)</f>
        <v>0</v>
      </c>
      <c r="R12" s="243"/>
    </row>
    <row r="13" spans="1:18" ht="15.95" customHeight="1">
      <c r="A13" s="236" t="str">
        <f>内訳書!B11</f>
        <v>GNSS/IMU計算</v>
      </c>
      <c r="B13" s="238">
        <v>100</v>
      </c>
      <c r="C13" s="240" t="s">
        <v>27</v>
      </c>
      <c r="D13" s="107"/>
      <c r="E13" s="107"/>
      <c r="F13" s="107"/>
      <c r="G13" s="107"/>
      <c r="H13" s="107"/>
      <c r="I13" s="107"/>
      <c r="J13" s="107"/>
      <c r="K13" s="108"/>
      <c r="L13" s="109"/>
      <c r="M13" s="109"/>
      <c r="N13" s="109"/>
      <c r="O13" s="109"/>
      <c r="P13" s="110"/>
      <c r="Q13" s="111"/>
      <c r="R13" s="242">
        <v>5</v>
      </c>
    </row>
    <row r="14" spans="1:18" ht="15.95" customHeight="1">
      <c r="A14" s="237"/>
      <c r="B14" s="239"/>
      <c r="C14" s="241"/>
      <c r="D14" s="112">
        <f>INT($D$4*D13)</f>
        <v>0</v>
      </c>
      <c r="E14" s="112">
        <f>INT($E$4*E13)</f>
        <v>0</v>
      </c>
      <c r="F14" s="112">
        <f>INT($F$4*F13)</f>
        <v>0</v>
      </c>
      <c r="G14" s="112">
        <f>INT($G$4*G13)</f>
        <v>0</v>
      </c>
      <c r="H14" s="112">
        <f>INT($H$4*H13)</f>
        <v>0</v>
      </c>
      <c r="I14" s="112">
        <f>INT($I$4*I13)</f>
        <v>0</v>
      </c>
      <c r="J14" s="112">
        <f>INT($J$4*J13)</f>
        <v>0</v>
      </c>
      <c r="K14" s="112">
        <f>SUM(D14:J14)</f>
        <v>0</v>
      </c>
      <c r="L14" s="112">
        <f>INT(K14*L13)</f>
        <v>0</v>
      </c>
      <c r="M14" s="112">
        <f>INT(K14*M13)</f>
        <v>0</v>
      </c>
      <c r="N14" s="113">
        <f>INT(K14*N13)</f>
        <v>0</v>
      </c>
      <c r="O14" s="113">
        <f>INT((K14+L14)*O13)</f>
        <v>0</v>
      </c>
      <c r="P14" s="113">
        <f>SUM(K14:N14)</f>
        <v>0</v>
      </c>
      <c r="Q14" s="114">
        <f>INT(P14/B13)</f>
        <v>0</v>
      </c>
      <c r="R14" s="243"/>
    </row>
    <row r="15" spans="1:18" ht="15.95" customHeight="1">
      <c r="A15" s="236" t="str">
        <f>内訳書!B12</f>
        <v>数値写真作成</v>
      </c>
      <c r="B15" s="238">
        <v>100</v>
      </c>
      <c r="C15" s="240" t="s">
        <v>27</v>
      </c>
      <c r="D15" s="107"/>
      <c r="E15" s="107"/>
      <c r="F15" s="107"/>
      <c r="G15" s="107"/>
      <c r="H15" s="107"/>
      <c r="I15" s="107"/>
      <c r="J15" s="107"/>
      <c r="K15" s="108"/>
      <c r="L15" s="109"/>
      <c r="M15" s="109"/>
      <c r="N15" s="109"/>
      <c r="O15" s="109"/>
      <c r="P15" s="110"/>
      <c r="Q15" s="111"/>
      <c r="R15" s="242">
        <v>6</v>
      </c>
    </row>
    <row r="16" spans="1:18" ht="15.95" customHeight="1">
      <c r="A16" s="237"/>
      <c r="B16" s="239"/>
      <c r="C16" s="241"/>
      <c r="D16" s="112">
        <f>INT($D$4*D15)</f>
        <v>0</v>
      </c>
      <c r="E16" s="112">
        <f>INT($E$4*E15)</f>
        <v>0</v>
      </c>
      <c r="F16" s="112">
        <f>INT($F$4*F15)</f>
        <v>0</v>
      </c>
      <c r="G16" s="112">
        <f>INT($G$4*G15)</f>
        <v>0</v>
      </c>
      <c r="H16" s="112">
        <f>INT($H$4*H15)</f>
        <v>0</v>
      </c>
      <c r="I16" s="112">
        <f>INT($I$4*I15)</f>
        <v>0</v>
      </c>
      <c r="J16" s="112">
        <f>INT($J$4*J15)</f>
        <v>0</v>
      </c>
      <c r="K16" s="112">
        <f>SUM(D16:J16)</f>
        <v>0</v>
      </c>
      <c r="L16" s="112">
        <f>INT(K16*L15)</f>
        <v>0</v>
      </c>
      <c r="M16" s="112">
        <f>INT(K16*M15)</f>
        <v>0</v>
      </c>
      <c r="N16" s="113">
        <f>INT(K16*N15)</f>
        <v>0</v>
      </c>
      <c r="O16" s="113">
        <f>INT((K16+L16)*O15)</f>
        <v>0</v>
      </c>
      <c r="P16" s="113">
        <f>SUM(K16:N16)</f>
        <v>0</v>
      </c>
      <c r="Q16" s="114">
        <f>INT(P16/B15)</f>
        <v>0</v>
      </c>
      <c r="R16" s="243"/>
    </row>
    <row r="17" spans="1:20" ht="15.95" customHeight="1">
      <c r="A17" s="236" t="str">
        <f>内訳書!B13</f>
        <v>打合せ協議</v>
      </c>
      <c r="B17" s="238">
        <v>1</v>
      </c>
      <c r="C17" s="240" t="s">
        <v>68</v>
      </c>
      <c r="D17" s="107"/>
      <c r="E17" s="107"/>
      <c r="F17" s="107"/>
      <c r="G17" s="107"/>
      <c r="H17" s="107"/>
      <c r="I17" s="107"/>
      <c r="J17" s="107"/>
      <c r="K17" s="108"/>
      <c r="L17" s="109"/>
      <c r="M17" s="109"/>
      <c r="N17" s="109"/>
      <c r="O17" s="109"/>
      <c r="P17" s="110"/>
      <c r="Q17" s="111"/>
      <c r="R17" s="242">
        <v>7</v>
      </c>
    </row>
    <row r="18" spans="1:20" ht="15.95" customHeight="1">
      <c r="A18" s="237"/>
      <c r="B18" s="239"/>
      <c r="C18" s="241"/>
      <c r="D18" s="112">
        <f>INT($D$4*D17)</f>
        <v>0</v>
      </c>
      <c r="E18" s="112">
        <f>INT($E$4*E17)</f>
        <v>0</v>
      </c>
      <c r="F18" s="112">
        <f>INT($F$4*F17)</f>
        <v>0</v>
      </c>
      <c r="G18" s="112">
        <f>INT($G$4*G17)</f>
        <v>0</v>
      </c>
      <c r="H18" s="112">
        <f>INT($H$4*H17)</f>
        <v>0</v>
      </c>
      <c r="I18" s="112">
        <f>INT($I$4*I17)</f>
        <v>0</v>
      </c>
      <c r="J18" s="112">
        <f>INT($J$4*J17)</f>
        <v>0</v>
      </c>
      <c r="K18" s="112">
        <f>SUM(D18:J18)</f>
        <v>0</v>
      </c>
      <c r="L18" s="112">
        <f>INT(K18*L17)</f>
        <v>0</v>
      </c>
      <c r="M18" s="112">
        <f>INT(K18*M17)</f>
        <v>0</v>
      </c>
      <c r="N18" s="113">
        <f>INT(K18*N17)</f>
        <v>0</v>
      </c>
      <c r="O18" s="113">
        <f>INT((K18+L18)*O17)</f>
        <v>0</v>
      </c>
      <c r="P18" s="113">
        <f>SUM(K18:N18)</f>
        <v>0</v>
      </c>
      <c r="Q18" s="114">
        <f>INT(P18/B17)</f>
        <v>0</v>
      </c>
      <c r="R18" s="243"/>
    </row>
    <row r="19" spans="1:20" ht="15.95" customHeight="1">
      <c r="A19" s="236" t="str">
        <f>内訳書!B16</f>
        <v>作業計画</v>
      </c>
      <c r="B19" s="238">
        <v>1000</v>
      </c>
      <c r="C19" s="240" t="s">
        <v>67</v>
      </c>
      <c r="D19" s="107"/>
      <c r="E19" s="107"/>
      <c r="F19" s="107"/>
      <c r="G19" s="107"/>
      <c r="H19" s="107"/>
      <c r="I19" s="107"/>
      <c r="J19" s="107"/>
      <c r="K19" s="108"/>
      <c r="L19" s="109"/>
      <c r="M19" s="109"/>
      <c r="N19" s="109"/>
      <c r="O19" s="109"/>
      <c r="P19" s="110"/>
      <c r="Q19" s="111"/>
      <c r="R19" s="242">
        <v>8</v>
      </c>
    </row>
    <row r="20" spans="1:20" ht="15.95" customHeight="1">
      <c r="A20" s="237"/>
      <c r="B20" s="239"/>
      <c r="C20" s="241"/>
      <c r="D20" s="112">
        <f>INT($D$4*D19)</f>
        <v>0</v>
      </c>
      <c r="E20" s="112">
        <f>INT($E$4*E19)</f>
        <v>0</v>
      </c>
      <c r="F20" s="112">
        <f>INT($F$4*F19)</f>
        <v>0</v>
      </c>
      <c r="G20" s="112">
        <f>INT($G$4*G19)</f>
        <v>0</v>
      </c>
      <c r="H20" s="112">
        <f>INT($H$4*H19)</f>
        <v>0</v>
      </c>
      <c r="I20" s="112">
        <f>INT($I$4*I19)</f>
        <v>0</v>
      </c>
      <c r="J20" s="112">
        <f>INT($J$4*J19)</f>
        <v>0</v>
      </c>
      <c r="K20" s="112">
        <f>SUM(D20:J20)</f>
        <v>0</v>
      </c>
      <c r="L20" s="112">
        <f>INT(K20*L19)</f>
        <v>0</v>
      </c>
      <c r="M20" s="112">
        <f>INT(K20*M19)</f>
        <v>0</v>
      </c>
      <c r="N20" s="113">
        <f>INT(K20*N19)</f>
        <v>0</v>
      </c>
      <c r="O20" s="113">
        <f>INT((K20+L20)*O19)</f>
        <v>0</v>
      </c>
      <c r="P20" s="113">
        <f>SUM(K20:N20)</f>
        <v>0</v>
      </c>
      <c r="Q20" s="114">
        <f>INT(P20/B19)</f>
        <v>0</v>
      </c>
      <c r="R20" s="243"/>
    </row>
    <row r="21" spans="1:20" ht="15.95" customHeight="1">
      <c r="A21" s="236" t="str">
        <f>内訳書!B17</f>
        <v>標定点測量</v>
      </c>
      <c r="B21" s="238">
        <v>5</v>
      </c>
      <c r="C21" s="240" t="s">
        <v>69</v>
      </c>
      <c r="D21" s="107"/>
      <c r="E21" s="107"/>
      <c r="F21" s="107"/>
      <c r="G21" s="107"/>
      <c r="H21" s="107"/>
      <c r="I21" s="107"/>
      <c r="J21" s="107"/>
      <c r="K21" s="108"/>
      <c r="L21" s="109"/>
      <c r="M21" s="109"/>
      <c r="N21" s="109"/>
      <c r="O21" s="109"/>
      <c r="P21" s="110"/>
      <c r="Q21" s="111"/>
      <c r="R21" s="242">
        <v>9</v>
      </c>
    </row>
    <row r="22" spans="1:20" ht="15.95" customHeight="1">
      <c r="A22" s="237"/>
      <c r="B22" s="239"/>
      <c r="C22" s="241"/>
      <c r="D22" s="112">
        <f>INT($D$4*D21)</f>
        <v>0</v>
      </c>
      <c r="E22" s="112">
        <f>INT($E$4*E21)</f>
        <v>0</v>
      </c>
      <c r="F22" s="112">
        <f>INT($F$4*F21)</f>
        <v>0</v>
      </c>
      <c r="G22" s="112">
        <f>INT($G$4*G21)</f>
        <v>0</v>
      </c>
      <c r="H22" s="112">
        <f>INT($H$4*H21)</f>
        <v>0</v>
      </c>
      <c r="I22" s="112">
        <f>INT($I$4*I21)</f>
        <v>0</v>
      </c>
      <c r="J22" s="112">
        <f>INT($J$4*J21)</f>
        <v>0</v>
      </c>
      <c r="K22" s="112">
        <f>SUM(D22:J22)</f>
        <v>0</v>
      </c>
      <c r="L22" s="112">
        <f>INT(K22*L21)</f>
        <v>0</v>
      </c>
      <c r="M22" s="112">
        <f>INT(K22*M21)</f>
        <v>0</v>
      </c>
      <c r="N22" s="113">
        <f>INT(K22*N21)</f>
        <v>0</v>
      </c>
      <c r="O22" s="113">
        <f>INT((K22+L22)*O21)</f>
        <v>0</v>
      </c>
      <c r="P22" s="113">
        <f>SUM(K22:N22)</f>
        <v>0</v>
      </c>
      <c r="Q22" s="114">
        <f>INT(P22/B21)</f>
        <v>0</v>
      </c>
      <c r="R22" s="243"/>
    </row>
    <row r="23" spans="1:20" ht="15.95" customHeight="1">
      <c r="A23" s="236" t="str">
        <f>内訳書!B18</f>
        <v>同時調整</v>
      </c>
      <c r="B23" s="238">
        <v>100</v>
      </c>
      <c r="C23" s="240" t="s">
        <v>67</v>
      </c>
      <c r="D23" s="107"/>
      <c r="E23" s="107"/>
      <c r="F23" s="107"/>
      <c r="G23" s="107"/>
      <c r="H23" s="107"/>
      <c r="I23" s="107"/>
      <c r="J23" s="107"/>
      <c r="K23" s="108"/>
      <c r="L23" s="109"/>
      <c r="M23" s="109"/>
      <c r="N23" s="109"/>
      <c r="O23" s="109"/>
      <c r="P23" s="110"/>
      <c r="Q23" s="111"/>
      <c r="R23" s="242">
        <v>10</v>
      </c>
    </row>
    <row r="24" spans="1:20" ht="15.95" customHeight="1">
      <c r="A24" s="237"/>
      <c r="B24" s="239"/>
      <c r="C24" s="241"/>
      <c r="D24" s="112">
        <f>INT($D$4*D23)</f>
        <v>0</v>
      </c>
      <c r="E24" s="112">
        <f>INT($E$4*E23)</f>
        <v>0</v>
      </c>
      <c r="F24" s="112">
        <f>INT($F$4*F23)</f>
        <v>0</v>
      </c>
      <c r="G24" s="112">
        <f>INT($G$4*G23)</f>
        <v>0</v>
      </c>
      <c r="H24" s="112">
        <f>INT($H$4*H23)</f>
        <v>0</v>
      </c>
      <c r="I24" s="112">
        <f>INT($I$4*I23)</f>
        <v>0</v>
      </c>
      <c r="J24" s="112">
        <f>INT($J$4*J23)</f>
        <v>0</v>
      </c>
      <c r="K24" s="112">
        <f>SUM(D24:J24)</f>
        <v>0</v>
      </c>
      <c r="L24" s="112">
        <f>INT(K24*L23)</f>
        <v>0</v>
      </c>
      <c r="M24" s="112">
        <f>INT(K24*M23)</f>
        <v>0</v>
      </c>
      <c r="N24" s="113">
        <f>INT(K24*N23)</f>
        <v>0</v>
      </c>
      <c r="O24" s="113">
        <f>INT((K24+L24)*O23)</f>
        <v>0</v>
      </c>
      <c r="P24" s="113">
        <f>SUM(K24:N24)</f>
        <v>0</v>
      </c>
      <c r="Q24" s="114">
        <f>INT(P24/B23)</f>
        <v>0</v>
      </c>
      <c r="R24" s="243"/>
    </row>
    <row r="25" spans="1:20" ht="15.95" customHeight="1">
      <c r="A25" s="247" t="str">
        <f>内訳書!B19</f>
        <v>数値地形モデル作成</v>
      </c>
      <c r="B25" s="238">
        <v>1000</v>
      </c>
      <c r="C25" s="240" t="s">
        <v>67</v>
      </c>
      <c r="D25" s="107"/>
      <c r="E25" s="107"/>
      <c r="F25" s="107"/>
      <c r="G25" s="107"/>
      <c r="H25" s="107"/>
      <c r="I25" s="107"/>
      <c r="J25" s="107"/>
      <c r="K25" s="108"/>
      <c r="L25" s="109"/>
      <c r="M25" s="109"/>
      <c r="N25" s="109"/>
      <c r="O25" s="109"/>
      <c r="P25" s="110"/>
      <c r="Q25" s="111"/>
      <c r="R25" s="242">
        <v>11</v>
      </c>
      <c r="S25" s="162"/>
    </row>
    <row r="26" spans="1:20" ht="15.95" customHeight="1">
      <c r="A26" s="248"/>
      <c r="B26" s="239"/>
      <c r="C26" s="241"/>
      <c r="D26" s="112">
        <f>INT($D$4*D25)</f>
        <v>0</v>
      </c>
      <c r="E26" s="112">
        <f>INT($E$4*E25)</f>
        <v>0</v>
      </c>
      <c r="F26" s="112">
        <f>INT($F$4*F25)</f>
        <v>0</v>
      </c>
      <c r="G26" s="112">
        <f>INT($G$4*G25)</f>
        <v>0</v>
      </c>
      <c r="H26" s="112">
        <f>INT($H$4*H25)</f>
        <v>0</v>
      </c>
      <c r="I26" s="112">
        <f>INT($I$4*I25)</f>
        <v>0</v>
      </c>
      <c r="J26" s="112">
        <f>INT($J$4*J25)</f>
        <v>0</v>
      </c>
      <c r="K26" s="112">
        <f>SUM(D26:J26)</f>
        <v>0</v>
      </c>
      <c r="L26" s="112">
        <f>INT(K26*L25)</f>
        <v>0</v>
      </c>
      <c r="M26" s="112">
        <f>INT(K26*M25)</f>
        <v>0</v>
      </c>
      <c r="N26" s="113">
        <f>INT(K26*N25)</f>
        <v>0</v>
      </c>
      <c r="O26" s="113">
        <f>INT((K26+L26)*O25)</f>
        <v>0</v>
      </c>
      <c r="P26" s="113">
        <f>SUM(K26:N26)</f>
        <v>0</v>
      </c>
      <c r="Q26" s="114">
        <f>INT(P26/B25)</f>
        <v>0</v>
      </c>
      <c r="R26" s="243"/>
      <c r="S26" s="162"/>
    </row>
    <row r="27" spans="1:20" ht="15.95" customHeight="1">
      <c r="A27" s="247" t="str">
        <f>内訳書!B20</f>
        <v>写真地図（デジタルオルソ）画像作成</v>
      </c>
      <c r="B27" s="238">
        <v>1000</v>
      </c>
      <c r="C27" s="240" t="s">
        <v>67</v>
      </c>
      <c r="D27" s="107"/>
      <c r="E27" s="107"/>
      <c r="F27" s="107"/>
      <c r="G27" s="107"/>
      <c r="H27" s="107"/>
      <c r="I27" s="107"/>
      <c r="J27" s="107"/>
      <c r="K27" s="108"/>
      <c r="L27" s="109"/>
      <c r="M27" s="109"/>
      <c r="N27" s="109"/>
      <c r="O27" s="109"/>
      <c r="P27" s="110"/>
      <c r="Q27" s="111"/>
      <c r="R27" s="242">
        <v>12</v>
      </c>
      <c r="T27" s="162"/>
    </row>
    <row r="28" spans="1:20" ht="15.95" customHeight="1">
      <c r="A28" s="248"/>
      <c r="B28" s="239"/>
      <c r="C28" s="241"/>
      <c r="D28" s="112">
        <f>INT($D$4*D27)</f>
        <v>0</v>
      </c>
      <c r="E28" s="112">
        <f>INT($E$4*E27)</f>
        <v>0</v>
      </c>
      <c r="F28" s="112">
        <f>INT($F$4*F27)</f>
        <v>0</v>
      </c>
      <c r="G28" s="112">
        <f>INT($G$4*G27)</f>
        <v>0</v>
      </c>
      <c r="H28" s="112"/>
      <c r="I28" s="112"/>
      <c r="J28" s="112"/>
      <c r="K28" s="112">
        <f>SUM(D28:G28)</f>
        <v>0</v>
      </c>
      <c r="L28" s="112">
        <f>INT(K28*L27)</f>
        <v>0</v>
      </c>
      <c r="M28" s="112">
        <f>INT(K28*M27)</f>
        <v>0</v>
      </c>
      <c r="N28" s="113">
        <f>INT(K28*N27)</f>
        <v>0</v>
      </c>
      <c r="O28" s="113">
        <f>INT((K28+L28)*O27)</f>
        <v>0</v>
      </c>
      <c r="P28" s="113">
        <f>SUM(K28:N28)</f>
        <v>0</v>
      </c>
      <c r="Q28" s="114">
        <f>INT(P28/B27)</f>
        <v>0</v>
      </c>
      <c r="R28" s="243"/>
    </row>
    <row r="29" spans="1:20" ht="15.95" customHeight="1">
      <c r="A29" s="247" t="s">
        <v>51</v>
      </c>
      <c r="B29" s="238">
        <v>100</v>
      </c>
      <c r="C29" s="240" t="s">
        <v>27</v>
      </c>
      <c r="D29" s="107"/>
      <c r="E29" s="107"/>
      <c r="F29" s="107"/>
      <c r="G29" s="107"/>
      <c r="H29" s="107"/>
      <c r="I29" s="107"/>
      <c r="J29" s="107"/>
      <c r="K29" s="108"/>
      <c r="L29" s="109"/>
      <c r="M29" s="109"/>
      <c r="N29" s="109"/>
      <c r="O29" s="109"/>
      <c r="P29" s="110"/>
      <c r="Q29" s="111"/>
      <c r="R29" s="242">
        <v>13</v>
      </c>
    </row>
    <row r="30" spans="1:20" ht="15.95" customHeight="1">
      <c r="A30" s="248"/>
      <c r="B30" s="239"/>
      <c r="C30" s="241"/>
      <c r="D30" s="112">
        <f>INT($D$4*D29)</f>
        <v>0</v>
      </c>
      <c r="E30" s="112">
        <f>INT($E$4*E29)</f>
        <v>0</v>
      </c>
      <c r="F30" s="112">
        <f>INT($F$4*F29)</f>
        <v>0</v>
      </c>
      <c r="G30" s="112">
        <f>INT($G$4*G29)</f>
        <v>0</v>
      </c>
      <c r="H30" s="112"/>
      <c r="I30" s="112"/>
      <c r="J30" s="112"/>
      <c r="K30" s="112">
        <f>SUM(D30:G30)</f>
        <v>0</v>
      </c>
      <c r="L30" s="112">
        <f>INT(K30*L29)</f>
        <v>0</v>
      </c>
      <c r="M30" s="112">
        <f>INT(K30*M29)</f>
        <v>0</v>
      </c>
      <c r="N30" s="113">
        <f>INT(K30*N29)</f>
        <v>0</v>
      </c>
      <c r="O30" s="113">
        <f>INT((K30+L30)*O29)</f>
        <v>0</v>
      </c>
      <c r="P30" s="113">
        <f>SUM(K30:N30)</f>
        <v>0</v>
      </c>
      <c r="Q30" s="114">
        <f>INT(P30/B29)</f>
        <v>0</v>
      </c>
      <c r="R30" s="243"/>
    </row>
    <row r="31" spans="1:20" ht="15.95" customHeight="1">
      <c r="A31" s="247" t="str">
        <f>内訳書!B22</f>
        <v>家屋異動判読</v>
      </c>
      <c r="B31" s="238">
        <v>1</v>
      </c>
      <c r="C31" s="240" t="s">
        <v>30</v>
      </c>
      <c r="D31" s="107"/>
      <c r="E31" s="107"/>
      <c r="F31" s="107"/>
      <c r="G31" s="107"/>
      <c r="H31" s="107"/>
      <c r="I31" s="107"/>
      <c r="J31" s="107"/>
      <c r="K31" s="108"/>
      <c r="L31" s="109"/>
      <c r="M31" s="109"/>
      <c r="N31" s="109"/>
      <c r="O31" s="109"/>
      <c r="P31" s="110"/>
      <c r="Q31" s="111"/>
      <c r="R31" s="242">
        <v>14</v>
      </c>
    </row>
    <row r="32" spans="1:20" ht="15.95" customHeight="1">
      <c r="A32" s="248"/>
      <c r="B32" s="239"/>
      <c r="C32" s="241"/>
      <c r="D32" s="112">
        <f>INT($D$4*D31)</f>
        <v>0</v>
      </c>
      <c r="E32" s="112">
        <f>INT($E$4*E31)</f>
        <v>0</v>
      </c>
      <c r="F32" s="112">
        <f>INT($F$4*F31)</f>
        <v>0</v>
      </c>
      <c r="G32" s="112">
        <f>INT($G$4*G31)</f>
        <v>0</v>
      </c>
      <c r="H32" s="112"/>
      <c r="I32" s="112"/>
      <c r="J32" s="112"/>
      <c r="K32" s="112">
        <f>SUM(D32:G32)</f>
        <v>0</v>
      </c>
      <c r="L32" s="112">
        <f>INT(K32*L31)</f>
        <v>0</v>
      </c>
      <c r="M32" s="112">
        <f>INT(K32*M31)</f>
        <v>0</v>
      </c>
      <c r="N32" s="113">
        <f>INT(K32*N31)</f>
        <v>0</v>
      </c>
      <c r="O32" s="113">
        <f>INT((K32+L32)*O31)</f>
        <v>0</v>
      </c>
      <c r="P32" s="113">
        <f>SUM(K32:N32)</f>
        <v>0</v>
      </c>
      <c r="Q32" s="114">
        <f>INT(P32/B31)</f>
        <v>0</v>
      </c>
      <c r="R32" s="243"/>
    </row>
    <row r="33" spans="1:19" ht="15.95" customHeight="1">
      <c r="A33" s="236" t="str">
        <f>内訳書!B23</f>
        <v>税務地図情報システムデータ作成</v>
      </c>
      <c r="B33" s="238">
        <v>1</v>
      </c>
      <c r="C33" s="240" t="s">
        <v>30</v>
      </c>
      <c r="D33" s="107"/>
      <c r="E33" s="107"/>
      <c r="F33" s="107"/>
      <c r="G33" s="107"/>
      <c r="H33" s="107"/>
      <c r="I33" s="107"/>
      <c r="J33" s="107"/>
      <c r="K33" s="108"/>
      <c r="L33" s="109"/>
      <c r="M33" s="109"/>
      <c r="N33" s="109"/>
      <c r="O33" s="109"/>
      <c r="P33" s="110"/>
      <c r="Q33" s="111"/>
      <c r="R33" s="242">
        <v>15</v>
      </c>
    </row>
    <row r="34" spans="1:19" ht="15.95" customHeight="1">
      <c r="A34" s="237"/>
      <c r="B34" s="239"/>
      <c r="C34" s="241"/>
      <c r="D34" s="112">
        <f>INT($D$4*D33)</f>
        <v>0</v>
      </c>
      <c r="E34" s="112">
        <f>INT($E$4*E33)</f>
        <v>0</v>
      </c>
      <c r="F34" s="112">
        <f>INT($F$4*F33)</f>
        <v>0</v>
      </c>
      <c r="G34" s="112">
        <f>INT($G$4*G33)</f>
        <v>0</v>
      </c>
      <c r="H34" s="112"/>
      <c r="I34" s="112"/>
      <c r="J34" s="112"/>
      <c r="K34" s="112">
        <f>SUM(D34:G34)</f>
        <v>0</v>
      </c>
      <c r="L34" s="112">
        <f>INT(K34*L33)</f>
        <v>0</v>
      </c>
      <c r="M34" s="112">
        <f>INT(K34*M33)</f>
        <v>0</v>
      </c>
      <c r="N34" s="113">
        <f>INT(K34*N33)</f>
        <v>0</v>
      </c>
      <c r="O34" s="113">
        <f>INT((K34+L34)*O33)</f>
        <v>0</v>
      </c>
      <c r="P34" s="113">
        <f>SUM(K34:N34)</f>
        <v>0</v>
      </c>
      <c r="Q34" s="114">
        <f>INT(P34/B33)</f>
        <v>0</v>
      </c>
      <c r="R34" s="243"/>
    </row>
    <row r="35" spans="1:19" ht="15.95" customHeight="1">
      <c r="A35" s="247" t="str">
        <f>内訳書!B24</f>
        <v>成果等整理</v>
      </c>
      <c r="B35" s="238">
        <v>1000</v>
      </c>
      <c r="C35" s="240" t="s">
        <v>67</v>
      </c>
      <c r="D35" s="107"/>
      <c r="E35" s="107"/>
      <c r="F35" s="107"/>
      <c r="G35" s="107"/>
      <c r="H35" s="107"/>
      <c r="I35" s="107"/>
      <c r="J35" s="107"/>
      <c r="K35" s="108"/>
      <c r="L35" s="109"/>
      <c r="M35" s="109"/>
      <c r="N35" s="109"/>
      <c r="O35" s="109"/>
      <c r="P35" s="110"/>
      <c r="Q35" s="111"/>
      <c r="R35" s="242">
        <v>16</v>
      </c>
    </row>
    <row r="36" spans="1:19" ht="15.95" customHeight="1">
      <c r="A36" s="248"/>
      <c r="B36" s="239"/>
      <c r="C36" s="241"/>
      <c r="D36" s="112">
        <f>INT($D$4*D35)</f>
        <v>0</v>
      </c>
      <c r="E36" s="112">
        <f>INT($E$4*E35)</f>
        <v>0</v>
      </c>
      <c r="F36" s="112">
        <f>INT($F$4*F35)</f>
        <v>0</v>
      </c>
      <c r="G36" s="112">
        <f>INT($G$4*G35)</f>
        <v>0</v>
      </c>
      <c r="H36" s="112"/>
      <c r="I36" s="112"/>
      <c r="J36" s="112"/>
      <c r="K36" s="112">
        <f>SUM(D36:G36)</f>
        <v>0</v>
      </c>
      <c r="L36" s="112">
        <f>INT(K36*L35)</f>
        <v>0</v>
      </c>
      <c r="M36" s="112">
        <f>INT(K36*M35)</f>
        <v>0</v>
      </c>
      <c r="N36" s="113">
        <f>INT(K36*N35)</f>
        <v>0</v>
      </c>
      <c r="O36" s="113">
        <f>INT((K36+L36)*O35)</f>
        <v>0</v>
      </c>
      <c r="P36" s="113">
        <f>SUM(K36:N36)</f>
        <v>0</v>
      </c>
      <c r="Q36" s="114">
        <f>INT(P36/B35)</f>
        <v>0</v>
      </c>
      <c r="R36" s="243"/>
    </row>
    <row r="37" spans="1:19" ht="15.95" customHeight="1">
      <c r="A37" s="236"/>
      <c r="B37" s="238"/>
      <c r="C37" s="240"/>
      <c r="D37" s="107"/>
      <c r="E37" s="107"/>
      <c r="F37" s="107"/>
      <c r="G37" s="107"/>
      <c r="H37" s="107"/>
      <c r="I37" s="107"/>
      <c r="J37" s="107"/>
      <c r="K37" s="108"/>
      <c r="L37" s="109"/>
      <c r="M37" s="109"/>
      <c r="N37" s="109"/>
      <c r="O37" s="109"/>
      <c r="P37" s="110"/>
      <c r="Q37" s="111"/>
      <c r="R37" s="242"/>
    </row>
    <row r="38" spans="1:19" ht="15.95" customHeight="1" thickBot="1">
      <c r="A38" s="251"/>
      <c r="B38" s="252"/>
      <c r="C38" s="253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20"/>
      <c r="O38" s="120"/>
      <c r="P38" s="120"/>
      <c r="Q38" s="121"/>
      <c r="R38" s="249"/>
    </row>
    <row r="39" spans="1:19" ht="12" customHeight="1">
      <c r="A39" s="154"/>
      <c r="B39" s="155"/>
      <c r="C39" s="156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8"/>
      <c r="S39" s="159"/>
    </row>
    <row r="40" spans="1:19" ht="12" customHeight="1">
      <c r="A40" s="133" t="s">
        <v>70</v>
      </c>
      <c r="B40" s="134"/>
      <c r="C40" s="134"/>
      <c r="D40" s="135" t="s">
        <v>71</v>
      </c>
      <c r="E40" s="136"/>
      <c r="F40" s="137"/>
      <c r="G40" s="138"/>
      <c r="H40" s="139" t="s">
        <v>72</v>
      </c>
      <c r="I40" s="139"/>
      <c r="J40" s="139" t="s">
        <v>33</v>
      </c>
      <c r="K40" s="139"/>
      <c r="L40" s="139" t="s">
        <v>73</v>
      </c>
      <c r="M40" s="139"/>
      <c r="N40" s="139" t="s">
        <v>74</v>
      </c>
      <c r="O40" s="139"/>
      <c r="P40" s="160"/>
      <c r="Q40" s="160"/>
      <c r="R40" s="250"/>
      <c r="S40" s="159"/>
    </row>
    <row r="41" spans="1:19" ht="12" customHeight="1">
      <c r="A41" s="140" t="s">
        <v>37</v>
      </c>
      <c r="B41" s="141"/>
      <c r="C41" s="141"/>
      <c r="D41" s="140" t="s">
        <v>75</v>
      </c>
      <c r="E41" s="141"/>
      <c r="F41" s="142"/>
      <c r="G41" s="143"/>
      <c r="H41" s="144">
        <v>1</v>
      </c>
      <c r="I41" s="145"/>
      <c r="J41" s="146"/>
      <c r="K41" s="147"/>
      <c r="L41" s="146"/>
      <c r="M41" s="147">
        <f>INT(H41*K41)</f>
        <v>0</v>
      </c>
      <c r="N41" s="148"/>
      <c r="O41" s="149"/>
      <c r="P41" s="157"/>
      <c r="Q41" s="157"/>
      <c r="R41" s="250"/>
      <c r="S41" s="159"/>
    </row>
    <row r="42" spans="1:19" ht="12" customHeight="1">
      <c r="A42" s="140" t="s">
        <v>35</v>
      </c>
      <c r="B42" s="141"/>
      <c r="C42" s="141"/>
      <c r="D42" s="140" t="s">
        <v>76</v>
      </c>
      <c r="E42" s="141"/>
      <c r="F42" s="150"/>
      <c r="G42" s="143"/>
      <c r="H42" s="151">
        <v>60</v>
      </c>
      <c r="I42" s="145"/>
      <c r="J42" s="146"/>
      <c r="K42" s="147"/>
      <c r="L42" s="146"/>
      <c r="M42" s="147">
        <f>INT(H42*K42)</f>
        <v>0</v>
      </c>
      <c r="N42" s="148"/>
      <c r="O42" s="149"/>
      <c r="P42" s="160"/>
      <c r="Q42" s="160"/>
      <c r="R42" s="250"/>
      <c r="S42" s="159"/>
    </row>
    <row r="43" spans="1:19" ht="12" customHeight="1">
      <c r="A43" s="140"/>
      <c r="B43" s="141"/>
      <c r="C43" s="141"/>
      <c r="D43" s="140" t="s">
        <v>77</v>
      </c>
      <c r="E43" s="141"/>
      <c r="F43" s="150"/>
      <c r="G43" s="152"/>
      <c r="H43" s="151">
        <v>2.5</v>
      </c>
      <c r="I43" s="153"/>
      <c r="J43" s="146"/>
      <c r="K43" s="147"/>
      <c r="L43" s="146"/>
      <c r="M43" s="147">
        <f>INT(H43*K43)</f>
        <v>0</v>
      </c>
      <c r="N43" s="148"/>
      <c r="O43" s="149"/>
      <c r="P43" s="157"/>
      <c r="Q43" s="157"/>
      <c r="R43" s="250"/>
      <c r="S43" s="159"/>
    </row>
    <row r="44" spans="1:19" ht="12" customHeight="1">
      <c r="A44" s="140" t="s">
        <v>37</v>
      </c>
      <c r="B44" s="141"/>
      <c r="C44" s="141"/>
      <c r="D44" s="140" t="s">
        <v>78</v>
      </c>
      <c r="E44" s="141"/>
      <c r="F44" s="150"/>
      <c r="G44" s="152"/>
      <c r="H44" s="144">
        <v>1</v>
      </c>
      <c r="I44" s="153"/>
      <c r="J44" s="146"/>
      <c r="K44" s="147"/>
      <c r="L44" s="146"/>
      <c r="M44" s="147">
        <f>INT(H44*K44)</f>
        <v>0</v>
      </c>
      <c r="N44" s="148"/>
      <c r="O44" s="149"/>
      <c r="P44" s="160"/>
      <c r="Q44" s="160"/>
      <c r="R44" s="250"/>
      <c r="S44" s="159"/>
    </row>
    <row r="45" spans="1:19" ht="12" customHeight="1">
      <c r="A45" s="140" t="s">
        <v>35</v>
      </c>
      <c r="B45" s="141"/>
      <c r="C45" s="141"/>
      <c r="D45" s="140" t="s">
        <v>79</v>
      </c>
      <c r="E45" s="141"/>
      <c r="F45" s="150"/>
      <c r="G45" s="143"/>
      <c r="H45" s="144">
        <v>1</v>
      </c>
      <c r="I45" s="145"/>
      <c r="J45" s="146"/>
      <c r="K45" s="147"/>
      <c r="L45" s="146"/>
      <c r="M45" s="147">
        <f>INT(H45*K45)</f>
        <v>0</v>
      </c>
      <c r="N45" s="148"/>
      <c r="O45" s="149"/>
      <c r="P45" s="157"/>
      <c r="Q45" s="157"/>
      <c r="R45" s="250"/>
      <c r="S45" s="159"/>
    </row>
    <row r="46" spans="1:19" ht="15" customHeight="1">
      <c r="P46" s="161"/>
      <c r="Q46" s="161"/>
      <c r="R46" s="161"/>
      <c r="S46" s="159"/>
    </row>
    <row r="47" spans="1:19" ht="15" customHeight="1" thickBot="1">
      <c r="P47" s="161"/>
      <c r="Q47" s="161"/>
      <c r="R47" s="161"/>
      <c r="S47" s="159"/>
    </row>
  </sheetData>
  <mergeCells count="75">
    <mergeCell ref="R44:R45"/>
    <mergeCell ref="R40:R41"/>
    <mergeCell ref="R42:R43"/>
    <mergeCell ref="A35:A36"/>
    <mergeCell ref="B35:B36"/>
    <mergeCell ref="C35:C36"/>
    <mergeCell ref="R35:R36"/>
    <mergeCell ref="A37:A38"/>
    <mergeCell ref="B37:B38"/>
    <mergeCell ref="C37:C38"/>
    <mergeCell ref="R37:R38"/>
    <mergeCell ref="A31:A32"/>
    <mergeCell ref="B31:B32"/>
    <mergeCell ref="C31:C32"/>
    <mergeCell ref="R31:R32"/>
    <mergeCell ref="A33:A34"/>
    <mergeCell ref="B33:B34"/>
    <mergeCell ref="C33:C34"/>
    <mergeCell ref="R33:R34"/>
    <mergeCell ref="A27:A28"/>
    <mergeCell ref="B27:B28"/>
    <mergeCell ref="C27:C28"/>
    <mergeCell ref="R27:R28"/>
    <mergeCell ref="A29:A30"/>
    <mergeCell ref="B29:B30"/>
    <mergeCell ref="C29:C30"/>
    <mergeCell ref="R29:R30"/>
    <mergeCell ref="A23:A24"/>
    <mergeCell ref="B23:B24"/>
    <mergeCell ref="C23:C24"/>
    <mergeCell ref="R23:R24"/>
    <mergeCell ref="A25:A26"/>
    <mergeCell ref="B25:B26"/>
    <mergeCell ref="C25:C26"/>
    <mergeCell ref="R25:R26"/>
    <mergeCell ref="A19:A20"/>
    <mergeCell ref="B19:B20"/>
    <mergeCell ref="C19:C20"/>
    <mergeCell ref="R19:R20"/>
    <mergeCell ref="A21:A22"/>
    <mergeCell ref="B21:B22"/>
    <mergeCell ref="C21:C22"/>
    <mergeCell ref="R21:R22"/>
    <mergeCell ref="A15:A16"/>
    <mergeCell ref="B15:B16"/>
    <mergeCell ref="C15:C16"/>
    <mergeCell ref="R15:R16"/>
    <mergeCell ref="A17:A18"/>
    <mergeCell ref="B17:B18"/>
    <mergeCell ref="C17:C18"/>
    <mergeCell ref="R17:R18"/>
    <mergeCell ref="A11:A12"/>
    <mergeCell ref="B11:B12"/>
    <mergeCell ref="C11:C12"/>
    <mergeCell ref="R11:R12"/>
    <mergeCell ref="A13:A14"/>
    <mergeCell ref="B13:B14"/>
    <mergeCell ref="C13:C14"/>
    <mergeCell ref="R13:R14"/>
    <mergeCell ref="A7:A8"/>
    <mergeCell ref="B7:B8"/>
    <mergeCell ref="C7:C8"/>
    <mergeCell ref="R7:R8"/>
    <mergeCell ref="A9:A10"/>
    <mergeCell ref="B9:B10"/>
    <mergeCell ref="C9:C10"/>
    <mergeCell ref="R9:R10"/>
    <mergeCell ref="P1:R1"/>
    <mergeCell ref="A3:A4"/>
    <mergeCell ref="B3:C4"/>
    <mergeCell ref="A5:A6"/>
    <mergeCell ref="B5:B6"/>
    <mergeCell ref="C5:C6"/>
    <mergeCell ref="R5:R6"/>
    <mergeCell ref="A2:R2"/>
  </mergeCells>
  <phoneticPr fontId="14"/>
  <printOptions horizontalCentered="1" verticalCentered="1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設計鑑 </vt:lpstr>
      <vt:lpstr>内訳書</vt:lpstr>
      <vt:lpstr>代価表</vt:lpstr>
      <vt:lpstr>代価表!Print_Area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2026-08-13T07:51:55Z</dcterms:created>
  <dcterms:modified xsi:type="dcterms:W3CDTF">2026-08-19T00:57:48Z</dcterms:modified>
</cp:coreProperties>
</file>